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mamoto\Desktop\yamagen\柔道専門部\H29柔道専門部\h29武道館\ひむか\h29【ひむか】要項・申込書\"/>
    </mc:Choice>
  </mc:AlternateContent>
  <bookViews>
    <workbookView showSheetTabs="0" xWindow="0" yWindow="0" windowWidth="20490" windowHeight="7770" activeTab="1"/>
  </bookViews>
  <sheets>
    <sheet name="初期設定" sheetId="5" r:id="rId1"/>
    <sheet name="学校設定" sheetId="2" r:id="rId2"/>
    <sheet name="男" sheetId="4" r:id="rId3"/>
    <sheet name="女" sheetId="7" r:id="rId4"/>
    <sheet name="宿泊名簿" sheetId="11" r:id="rId5"/>
    <sheet name="弁当・宿泊" sheetId="1" r:id="rId6"/>
    <sheet name="申込書" sheetId="12" r:id="rId7"/>
    <sheet name="まとめ" sheetId="10" r:id="rId8"/>
    <sheet name="県番号" sheetId="6" state="hidden" r:id="rId9"/>
  </sheets>
  <definedNames>
    <definedName name="_xlnm.Print_Area" localSheetId="3">女!$B$1:$AA$30</definedName>
    <definedName name="_xlnm.Print_Area" localSheetId="6">申込書!$A$3:$AL$49,申込書!$AP$3:$CA$49,申込書!$CD$3:$DP$49</definedName>
    <definedName name="_xlnm.Print_Area" localSheetId="2">男!$B$1:$AA$30</definedName>
    <definedName name="県番号">県番号!$B$2:$C$48</definedName>
    <definedName name="初期設定">初期設定!$B$2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2" i="2" l="1"/>
  <c r="M18" i="7"/>
  <c r="M3" i="7"/>
  <c r="M18" i="4"/>
  <c r="M3" i="4"/>
  <c r="R4" i="10"/>
  <c r="BJ46" i="12"/>
  <c r="BJ47" i="12"/>
  <c r="CR39" i="12"/>
  <c r="CO39" i="12"/>
  <c r="BC22" i="12" l="1"/>
  <c r="N22" i="12"/>
  <c r="BB26" i="12"/>
  <c r="BB25" i="12"/>
  <c r="BB24" i="12"/>
  <c r="BB23" i="12"/>
  <c r="BB21" i="12"/>
  <c r="M26" i="12"/>
  <c r="M25" i="12"/>
  <c r="M24" i="12"/>
  <c r="M23" i="12"/>
  <c r="M21" i="12"/>
  <c r="H4" i="10"/>
  <c r="M4" i="10"/>
  <c r="L4" i="10"/>
  <c r="K4" i="10"/>
  <c r="J4" i="10"/>
  <c r="AW33" i="2" l="1"/>
  <c r="B21" i="10" l="1"/>
  <c r="G21" i="10" s="1"/>
  <c r="D4" i="10" s="1"/>
  <c r="D21" i="10"/>
  <c r="H21" i="10" s="1"/>
  <c r="E4" i="10" s="1"/>
  <c r="C17" i="10"/>
  <c r="C15" i="10"/>
  <c r="CD5" i="12" l="1"/>
  <c r="CD6" i="12"/>
  <c r="CD7" i="12"/>
  <c r="CD9" i="12"/>
  <c r="CJ17" i="12"/>
  <c r="CJ19" i="12"/>
  <c r="DD17" i="12"/>
  <c r="DD31" i="12"/>
  <c r="CU39" i="12"/>
  <c r="CG40" i="12"/>
  <c r="CG42" i="12"/>
  <c r="CG44" i="12"/>
  <c r="CU46" i="12"/>
  <c r="Y28" i="2"/>
  <c r="L28" i="2"/>
  <c r="CW17" i="12" l="1"/>
  <c r="DK17" i="12" s="1"/>
  <c r="DC14" i="12" s="1"/>
  <c r="CU48" i="12"/>
  <c r="E10" i="10"/>
  <c r="B17" i="10" l="1"/>
  <c r="D17" i="10" s="1"/>
  <c r="B15" i="10"/>
  <c r="D15" i="10" s="1"/>
  <c r="C4" i="10"/>
  <c r="B4" i="10" s="1"/>
  <c r="F4" i="10"/>
  <c r="G4" i="10"/>
  <c r="I4" i="10"/>
  <c r="N4" i="10"/>
  <c r="O4" i="10"/>
  <c r="S4" i="10"/>
  <c r="CN25" i="12" s="1"/>
  <c r="T4" i="10"/>
  <c r="CN27" i="12" s="1"/>
  <c r="U4" i="10"/>
  <c r="CN29" i="12" s="1"/>
  <c r="V4" i="10"/>
  <c r="CN31" i="12" s="1"/>
  <c r="AL4" i="10"/>
  <c r="AM4" i="10"/>
  <c r="AN4" i="10"/>
  <c r="AO4" i="10"/>
  <c r="AP4" i="10"/>
  <c r="AQ4" i="10"/>
  <c r="AR4" i="10"/>
  <c r="AS4" i="10"/>
  <c r="AT4" i="10"/>
  <c r="AU4" i="10"/>
  <c r="AV4" i="10"/>
  <c r="CW31" i="12" l="1"/>
  <c r="DK31" i="12" s="1"/>
  <c r="CX22" i="12" s="1"/>
  <c r="E15" i="10"/>
  <c r="E1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F32" i="10" l="1"/>
  <c r="G32" i="10"/>
  <c r="H32" i="10"/>
  <c r="I32" i="10"/>
  <c r="J32" i="10"/>
  <c r="K32" i="10"/>
  <c r="L32" i="10"/>
  <c r="M32" i="10"/>
  <c r="N32" i="10"/>
  <c r="O32" i="10"/>
  <c r="P32" i="10"/>
  <c r="Q32" i="10"/>
  <c r="R32" i="10"/>
  <c r="F33" i="10"/>
  <c r="G33" i="10"/>
  <c r="H33" i="10"/>
  <c r="I33" i="10"/>
  <c r="J33" i="10"/>
  <c r="K33" i="10"/>
  <c r="L33" i="10"/>
  <c r="M33" i="10"/>
  <c r="N33" i="10"/>
  <c r="O33" i="10"/>
  <c r="P33" i="10"/>
  <c r="Q33" i="10"/>
  <c r="R33" i="10"/>
  <c r="F34" i="10"/>
  <c r="G34" i="10"/>
  <c r="H34" i="10"/>
  <c r="I34" i="10"/>
  <c r="J34" i="10"/>
  <c r="K34" i="10"/>
  <c r="L34" i="10"/>
  <c r="M34" i="10"/>
  <c r="N34" i="10"/>
  <c r="O34" i="10"/>
  <c r="P34" i="10"/>
  <c r="Q34" i="10"/>
  <c r="R34" i="10"/>
  <c r="F35" i="10"/>
  <c r="G35" i="10"/>
  <c r="H35" i="10"/>
  <c r="I35" i="10"/>
  <c r="J35" i="10"/>
  <c r="K35" i="10"/>
  <c r="L35" i="10"/>
  <c r="M35" i="10"/>
  <c r="N35" i="10"/>
  <c r="O35" i="10"/>
  <c r="P35" i="10"/>
  <c r="Q35" i="10"/>
  <c r="R35" i="10"/>
  <c r="F36" i="10"/>
  <c r="G36" i="10"/>
  <c r="H36" i="10"/>
  <c r="I36" i="10"/>
  <c r="J36" i="10"/>
  <c r="K36" i="10"/>
  <c r="L36" i="10"/>
  <c r="M36" i="10"/>
  <c r="N36" i="10"/>
  <c r="O36" i="10"/>
  <c r="P36" i="10"/>
  <c r="Q36" i="10"/>
  <c r="R36" i="10"/>
  <c r="F37" i="10"/>
  <c r="G37" i="10"/>
  <c r="H37" i="10"/>
  <c r="I37" i="10"/>
  <c r="J37" i="10"/>
  <c r="K37" i="10"/>
  <c r="L37" i="10"/>
  <c r="M37" i="10"/>
  <c r="N37" i="10"/>
  <c r="O37" i="10"/>
  <c r="P37" i="10"/>
  <c r="Q37" i="10"/>
  <c r="R37" i="10"/>
  <c r="F38" i="10"/>
  <c r="G38" i="10"/>
  <c r="H38" i="10"/>
  <c r="I38" i="10"/>
  <c r="J38" i="10"/>
  <c r="K38" i="10"/>
  <c r="L38" i="10"/>
  <c r="M38" i="10"/>
  <c r="N38" i="10"/>
  <c r="O38" i="10"/>
  <c r="P38" i="10"/>
  <c r="Q38" i="10"/>
  <c r="R38" i="10"/>
  <c r="F39" i="10"/>
  <c r="G39" i="10"/>
  <c r="H39" i="10"/>
  <c r="I39" i="10"/>
  <c r="J39" i="10"/>
  <c r="K39" i="10"/>
  <c r="L39" i="10"/>
  <c r="M39" i="10"/>
  <c r="N39" i="10"/>
  <c r="O39" i="10"/>
  <c r="P39" i="10"/>
  <c r="Q39" i="10"/>
  <c r="R39" i="10"/>
  <c r="F40" i="10"/>
  <c r="G40" i="10"/>
  <c r="H40" i="10"/>
  <c r="I40" i="10"/>
  <c r="J40" i="10"/>
  <c r="K40" i="10"/>
  <c r="L40" i="10"/>
  <c r="M40" i="10"/>
  <c r="N40" i="10"/>
  <c r="O40" i="10"/>
  <c r="P40" i="10"/>
  <c r="Q40" i="10"/>
  <c r="R40" i="10"/>
  <c r="F41" i="10"/>
  <c r="G41" i="10"/>
  <c r="H41" i="10"/>
  <c r="I41" i="10"/>
  <c r="J41" i="10"/>
  <c r="K41" i="10"/>
  <c r="L41" i="10"/>
  <c r="M41" i="10"/>
  <c r="N41" i="10"/>
  <c r="O41" i="10"/>
  <c r="P41" i="10"/>
  <c r="Q41" i="10"/>
  <c r="R41" i="10"/>
  <c r="F42" i="10"/>
  <c r="G42" i="10"/>
  <c r="H42" i="10"/>
  <c r="I42" i="10"/>
  <c r="J42" i="10"/>
  <c r="K42" i="10"/>
  <c r="L42" i="10"/>
  <c r="M42" i="10"/>
  <c r="N42" i="10"/>
  <c r="O42" i="10"/>
  <c r="P42" i="10"/>
  <c r="Q42" i="10"/>
  <c r="R42" i="10"/>
  <c r="F43" i="10"/>
  <c r="G43" i="10"/>
  <c r="H43" i="10"/>
  <c r="I43" i="10"/>
  <c r="J43" i="10"/>
  <c r="K43" i="10"/>
  <c r="L43" i="10"/>
  <c r="M43" i="10"/>
  <c r="N43" i="10"/>
  <c r="O43" i="10"/>
  <c r="P43" i="10"/>
  <c r="Q43" i="10"/>
  <c r="R43" i="10"/>
  <c r="F44" i="10"/>
  <c r="G44" i="10"/>
  <c r="H44" i="10"/>
  <c r="I44" i="10"/>
  <c r="J44" i="10"/>
  <c r="K44" i="10"/>
  <c r="L44" i="10"/>
  <c r="M44" i="10"/>
  <c r="N44" i="10"/>
  <c r="O44" i="10"/>
  <c r="P44" i="10"/>
  <c r="Q44" i="10"/>
  <c r="R44" i="10"/>
  <c r="F45" i="10"/>
  <c r="G45" i="10"/>
  <c r="H45" i="10"/>
  <c r="I45" i="10"/>
  <c r="J45" i="10"/>
  <c r="K45" i="10"/>
  <c r="L45" i="10"/>
  <c r="M45" i="10"/>
  <c r="N45" i="10"/>
  <c r="O45" i="10"/>
  <c r="P45" i="10"/>
  <c r="Q45" i="10"/>
  <c r="R45" i="10"/>
  <c r="F46" i="10"/>
  <c r="G46" i="10"/>
  <c r="H46" i="10"/>
  <c r="I46" i="10"/>
  <c r="J46" i="10"/>
  <c r="K46" i="10"/>
  <c r="L46" i="10"/>
  <c r="M46" i="10"/>
  <c r="N46" i="10"/>
  <c r="O46" i="10"/>
  <c r="P46" i="10"/>
  <c r="Q46" i="10"/>
  <c r="R46" i="10"/>
  <c r="F47" i="10"/>
  <c r="G47" i="10"/>
  <c r="H47" i="10"/>
  <c r="I47" i="10"/>
  <c r="J47" i="10"/>
  <c r="K47" i="10"/>
  <c r="L47" i="10"/>
  <c r="M47" i="10"/>
  <c r="N47" i="10"/>
  <c r="O47" i="10"/>
  <c r="P47" i="10"/>
  <c r="Q47" i="10"/>
  <c r="R47" i="10"/>
  <c r="F48" i="10"/>
  <c r="G48" i="10"/>
  <c r="H48" i="10"/>
  <c r="I48" i="10"/>
  <c r="J48" i="10"/>
  <c r="K48" i="10"/>
  <c r="L48" i="10"/>
  <c r="M48" i="10"/>
  <c r="N48" i="10"/>
  <c r="O48" i="10"/>
  <c r="P48" i="10"/>
  <c r="Q48" i="10"/>
  <c r="R48" i="10"/>
  <c r="F49" i="10"/>
  <c r="G49" i="10"/>
  <c r="H49" i="10"/>
  <c r="I49" i="10"/>
  <c r="J49" i="10"/>
  <c r="K49" i="10"/>
  <c r="L49" i="10"/>
  <c r="M49" i="10"/>
  <c r="N49" i="10"/>
  <c r="O49" i="10"/>
  <c r="P49" i="10"/>
  <c r="Q49" i="10"/>
  <c r="R49" i="10"/>
  <c r="F50" i="10"/>
  <c r="G50" i="10"/>
  <c r="H50" i="10"/>
  <c r="I50" i="10"/>
  <c r="J50" i="10"/>
  <c r="K50" i="10"/>
  <c r="L50" i="10"/>
  <c r="M50" i="10"/>
  <c r="N50" i="10"/>
  <c r="O50" i="10"/>
  <c r="P50" i="10"/>
  <c r="Q50" i="10"/>
  <c r="R50" i="10"/>
  <c r="F51" i="10"/>
  <c r="G51" i="10"/>
  <c r="H51" i="10"/>
  <c r="I51" i="10"/>
  <c r="J51" i="10"/>
  <c r="K51" i="10"/>
  <c r="L51" i="10"/>
  <c r="M51" i="10"/>
  <c r="N51" i="10"/>
  <c r="O51" i="10"/>
  <c r="P51" i="10"/>
  <c r="Q51" i="10"/>
  <c r="R51" i="10"/>
  <c r="F52" i="10"/>
  <c r="G52" i="10"/>
  <c r="H52" i="10"/>
  <c r="I52" i="10"/>
  <c r="J52" i="10"/>
  <c r="K52" i="10"/>
  <c r="L52" i="10"/>
  <c r="M52" i="10"/>
  <c r="N52" i="10"/>
  <c r="O52" i="10"/>
  <c r="P52" i="10"/>
  <c r="Q52" i="10"/>
  <c r="R52" i="10"/>
  <c r="F53" i="10"/>
  <c r="G53" i="10"/>
  <c r="H53" i="10"/>
  <c r="I53" i="10"/>
  <c r="J53" i="10"/>
  <c r="K53" i="10"/>
  <c r="L53" i="10"/>
  <c r="M53" i="10"/>
  <c r="N53" i="10"/>
  <c r="O53" i="10"/>
  <c r="P53" i="10"/>
  <c r="Q53" i="10"/>
  <c r="R53" i="10"/>
  <c r="F54" i="10"/>
  <c r="G54" i="10"/>
  <c r="H54" i="10"/>
  <c r="I54" i="10"/>
  <c r="J54" i="10"/>
  <c r="K54" i="10"/>
  <c r="L54" i="10"/>
  <c r="M54" i="10"/>
  <c r="N54" i="10"/>
  <c r="O54" i="10"/>
  <c r="P54" i="10"/>
  <c r="Q54" i="10"/>
  <c r="R54" i="10"/>
  <c r="F55" i="10"/>
  <c r="G55" i="10"/>
  <c r="H55" i="10"/>
  <c r="I55" i="10"/>
  <c r="J55" i="10"/>
  <c r="K55" i="10"/>
  <c r="L55" i="10"/>
  <c r="M55" i="10"/>
  <c r="N55" i="10"/>
  <c r="O55" i="10"/>
  <c r="P55" i="10"/>
  <c r="Q55" i="10"/>
  <c r="R55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U61" i="10"/>
  <c r="V61" i="10"/>
  <c r="W61" i="10"/>
  <c r="X61" i="10"/>
  <c r="Y61" i="10"/>
  <c r="Z61" i="10"/>
  <c r="AA61" i="10"/>
  <c r="AB61" i="10"/>
  <c r="AC61" i="10"/>
  <c r="AD61" i="10"/>
  <c r="AE61" i="10"/>
  <c r="AF61" i="10"/>
  <c r="AG61" i="10"/>
  <c r="AH61" i="10"/>
  <c r="AI61" i="10"/>
  <c r="AJ61" i="10"/>
  <c r="AK61" i="10"/>
  <c r="U62" i="10"/>
  <c r="V62" i="10"/>
  <c r="W62" i="10"/>
  <c r="X62" i="10"/>
  <c r="Y62" i="10"/>
  <c r="Z62" i="10"/>
  <c r="AA62" i="10"/>
  <c r="AB62" i="10"/>
  <c r="AC62" i="10"/>
  <c r="AD62" i="10"/>
  <c r="AE62" i="10"/>
  <c r="AF62" i="10"/>
  <c r="AG62" i="10"/>
  <c r="AH62" i="10"/>
  <c r="AI62" i="10"/>
  <c r="AJ62" i="10"/>
  <c r="AK62" i="10"/>
  <c r="U63" i="10"/>
  <c r="V63" i="10"/>
  <c r="W63" i="10"/>
  <c r="X63" i="10"/>
  <c r="Y63" i="10"/>
  <c r="Z63" i="10"/>
  <c r="AA63" i="10"/>
  <c r="AB63" i="10"/>
  <c r="AC63" i="10"/>
  <c r="AD63" i="10"/>
  <c r="AE63" i="10"/>
  <c r="AF63" i="10"/>
  <c r="AG63" i="10"/>
  <c r="AH63" i="10"/>
  <c r="AI63" i="10"/>
  <c r="AJ63" i="10"/>
  <c r="AK63" i="10"/>
  <c r="U64" i="10"/>
  <c r="V64" i="10"/>
  <c r="W64" i="10"/>
  <c r="X64" i="10"/>
  <c r="Y64" i="10"/>
  <c r="Z64" i="10"/>
  <c r="AA64" i="10"/>
  <c r="AB64" i="10"/>
  <c r="AC64" i="10"/>
  <c r="AD64" i="10"/>
  <c r="AE64" i="10"/>
  <c r="AF64" i="10"/>
  <c r="AG64" i="10"/>
  <c r="AH64" i="10"/>
  <c r="AI64" i="10"/>
  <c r="AJ64" i="10"/>
  <c r="AK64" i="10"/>
  <c r="U65" i="10"/>
  <c r="V65" i="10"/>
  <c r="W65" i="10"/>
  <c r="X65" i="10"/>
  <c r="Y65" i="10"/>
  <c r="Z65" i="10"/>
  <c r="AA65" i="10"/>
  <c r="AB65" i="10"/>
  <c r="AC65" i="10"/>
  <c r="AD65" i="10"/>
  <c r="AE65" i="10"/>
  <c r="AF65" i="10"/>
  <c r="AG65" i="10"/>
  <c r="AH65" i="10"/>
  <c r="AI65" i="10"/>
  <c r="AJ65" i="10"/>
  <c r="AK65" i="10"/>
  <c r="F31" i="10"/>
  <c r="G31" i="10"/>
  <c r="H31" i="10"/>
  <c r="I31" i="10"/>
  <c r="J31" i="10"/>
  <c r="K31" i="10"/>
  <c r="L31" i="10"/>
  <c r="M31" i="10"/>
  <c r="CO42" i="12" s="1"/>
  <c r="N31" i="10"/>
  <c r="O31" i="10"/>
  <c r="P31" i="10"/>
  <c r="Q31" i="10"/>
  <c r="CR44" i="12" s="1"/>
  <c r="R31" i="10"/>
  <c r="CU44" i="12" s="1"/>
  <c r="R30" i="10"/>
  <c r="Q30" i="10"/>
  <c r="P30" i="10"/>
  <c r="O30" i="10"/>
  <c r="N30" i="10"/>
  <c r="M30" i="10"/>
  <c r="L30" i="10"/>
  <c r="K30" i="10"/>
  <c r="J30" i="10"/>
  <c r="CU42" i="12" l="1"/>
  <c r="CR40" i="12"/>
  <c r="CR46" i="12" s="1"/>
  <c r="CR48" i="12" s="1"/>
  <c r="CR42" i="12"/>
  <c r="CO40" i="12"/>
  <c r="CO44" i="12"/>
  <c r="CU40" i="12"/>
  <c r="B7" i="11"/>
  <c r="B32" i="10" s="1"/>
  <c r="B8" i="11"/>
  <c r="B33" i="10" s="1"/>
  <c r="B9" i="11"/>
  <c r="B34" i="10" s="1"/>
  <c r="B10" i="11"/>
  <c r="B35" i="10" s="1"/>
  <c r="B11" i="11"/>
  <c r="B36" i="10" s="1"/>
  <c r="B12" i="11"/>
  <c r="B37" i="10" s="1"/>
  <c r="B13" i="11"/>
  <c r="B38" i="10" s="1"/>
  <c r="B14" i="11"/>
  <c r="B39" i="10" s="1"/>
  <c r="B15" i="11"/>
  <c r="B40" i="10" s="1"/>
  <c r="B16" i="11"/>
  <c r="B41" i="10" s="1"/>
  <c r="B17" i="11"/>
  <c r="B42" i="10" s="1"/>
  <c r="B18" i="11"/>
  <c r="B43" i="10" s="1"/>
  <c r="B19" i="11"/>
  <c r="B44" i="10" s="1"/>
  <c r="B20" i="11"/>
  <c r="B45" i="10" s="1"/>
  <c r="B21" i="11"/>
  <c r="B46" i="10" s="1"/>
  <c r="B22" i="11"/>
  <c r="B47" i="10" s="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6" i="11"/>
  <c r="B31" i="10" s="1"/>
  <c r="E7" i="11"/>
  <c r="E32" i="10" s="1"/>
  <c r="E8" i="11"/>
  <c r="E33" i="10" s="1"/>
  <c r="E9" i="11"/>
  <c r="E34" i="10" s="1"/>
  <c r="E10" i="11"/>
  <c r="E35" i="10" s="1"/>
  <c r="E11" i="11"/>
  <c r="E36" i="10" s="1"/>
  <c r="E12" i="11"/>
  <c r="E37" i="10" s="1"/>
  <c r="E13" i="11"/>
  <c r="E38" i="10" s="1"/>
  <c r="E14" i="11"/>
  <c r="E39" i="10" s="1"/>
  <c r="E15" i="11"/>
  <c r="E40" i="10" s="1"/>
  <c r="E16" i="11"/>
  <c r="E41" i="10" s="1"/>
  <c r="E17" i="11"/>
  <c r="E42" i="10" s="1"/>
  <c r="E18" i="11"/>
  <c r="E43" i="10" s="1"/>
  <c r="E19" i="11"/>
  <c r="E44" i="10" s="1"/>
  <c r="E20" i="11"/>
  <c r="E45" i="10" s="1"/>
  <c r="E21" i="11"/>
  <c r="E46" i="10" s="1"/>
  <c r="E22" i="11"/>
  <c r="E47" i="10" s="1"/>
  <c r="E23" i="11"/>
  <c r="E48" i="10" s="1"/>
  <c r="E24" i="11"/>
  <c r="E49" i="10" s="1"/>
  <c r="E25" i="11"/>
  <c r="E50" i="10" s="1"/>
  <c r="E26" i="11"/>
  <c r="E51" i="10" s="1"/>
  <c r="E27" i="11"/>
  <c r="E52" i="10" s="1"/>
  <c r="E28" i="11"/>
  <c r="E53" i="10" s="1"/>
  <c r="E29" i="11"/>
  <c r="E54" i="10" s="1"/>
  <c r="E30" i="11"/>
  <c r="E55" i="10" s="1"/>
  <c r="E31" i="11"/>
  <c r="E56" i="10" s="1"/>
  <c r="E32" i="11"/>
  <c r="E57" i="10" s="1"/>
  <c r="E33" i="11"/>
  <c r="E58" i="10" s="1"/>
  <c r="E34" i="11"/>
  <c r="E59" i="10" s="1"/>
  <c r="E35" i="11"/>
  <c r="E60" i="10" s="1"/>
  <c r="E6" i="11"/>
  <c r="E31" i="10" s="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6" i="11"/>
  <c r="CO46" i="12" l="1"/>
  <c r="C28" i="11"/>
  <c r="C53" i="10" s="1"/>
  <c r="D53" i="10"/>
  <c r="C35" i="11"/>
  <c r="C60" i="10" s="1"/>
  <c r="D60" i="10"/>
  <c r="C23" i="11"/>
  <c r="C48" i="10" s="1"/>
  <c r="D48" i="10"/>
  <c r="C34" i="11"/>
  <c r="C59" i="10" s="1"/>
  <c r="D59" i="10"/>
  <c r="C30" i="11"/>
  <c r="C55" i="10" s="1"/>
  <c r="D55" i="10"/>
  <c r="C26" i="11"/>
  <c r="C51" i="10" s="1"/>
  <c r="D51" i="10"/>
  <c r="C32" i="11"/>
  <c r="C57" i="10" s="1"/>
  <c r="D57" i="10"/>
  <c r="C27" i="11"/>
  <c r="C52" i="10" s="1"/>
  <c r="D52" i="10"/>
  <c r="C33" i="11"/>
  <c r="C58" i="10" s="1"/>
  <c r="D58" i="10"/>
  <c r="C29" i="11"/>
  <c r="C54" i="10" s="1"/>
  <c r="D54" i="10"/>
  <c r="C25" i="11"/>
  <c r="C50" i="10" s="1"/>
  <c r="D50" i="10"/>
  <c r="C24" i="11"/>
  <c r="C49" i="10" s="1"/>
  <c r="D49" i="10"/>
  <c r="C31" i="11"/>
  <c r="C56" i="10" s="1"/>
  <c r="D56" i="10"/>
  <c r="C22" i="11"/>
  <c r="C47" i="10" s="1"/>
  <c r="D47" i="10"/>
  <c r="C18" i="11"/>
  <c r="C43" i="10" s="1"/>
  <c r="D43" i="10"/>
  <c r="C14" i="11"/>
  <c r="C39" i="10" s="1"/>
  <c r="D39" i="10"/>
  <c r="C10" i="11"/>
  <c r="C35" i="10" s="1"/>
  <c r="D35" i="10"/>
  <c r="C21" i="11"/>
  <c r="C46" i="10" s="1"/>
  <c r="D46" i="10"/>
  <c r="C17" i="11"/>
  <c r="C42" i="10" s="1"/>
  <c r="D42" i="10"/>
  <c r="C13" i="11"/>
  <c r="C38" i="10" s="1"/>
  <c r="D38" i="10"/>
  <c r="C9" i="11"/>
  <c r="C34" i="10" s="1"/>
  <c r="D34" i="10"/>
  <c r="C6" i="11"/>
  <c r="C31" i="10" s="1"/>
  <c r="D31" i="10"/>
  <c r="C20" i="11"/>
  <c r="C45" i="10" s="1"/>
  <c r="D45" i="10"/>
  <c r="C16" i="11"/>
  <c r="C41" i="10" s="1"/>
  <c r="D41" i="10"/>
  <c r="C12" i="11"/>
  <c r="C37" i="10" s="1"/>
  <c r="D37" i="10"/>
  <c r="C8" i="11"/>
  <c r="C33" i="10" s="1"/>
  <c r="D33" i="10"/>
  <c r="C19" i="11"/>
  <c r="C44" i="10" s="1"/>
  <c r="D44" i="10"/>
  <c r="C15" i="11"/>
  <c r="C40" i="10" s="1"/>
  <c r="D40" i="10"/>
  <c r="C11" i="11"/>
  <c r="C36" i="10" s="1"/>
  <c r="D36" i="10"/>
  <c r="C7" i="11"/>
  <c r="C32" i="10" s="1"/>
  <c r="D32" i="10"/>
  <c r="C16" i="10"/>
  <c r="B16" i="10" s="1"/>
  <c r="D16" i="10" s="1"/>
  <c r="C14" i="10"/>
  <c r="B14" i="10" s="1"/>
  <c r="D14" i="10" s="1"/>
  <c r="C10" i="10"/>
  <c r="B10" i="10" s="1"/>
  <c r="D10" i="10" s="1"/>
  <c r="C9" i="10"/>
  <c r="B9" i="10" s="1"/>
  <c r="D9" i="10" s="1"/>
  <c r="C8" i="10"/>
  <c r="B8" i="10" s="1"/>
  <c r="D8" i="10" s="1"/>
  <c r="DI48" i="12" l="1"/>
  <c r="CX35" i="12" s="1"/>
  <c r="DC9" i="12" s="1"/>
  <c r="CO48" i="12"/>
  <c r="E16" i="10"/>
  <c r="I9" i="10"/>
  <c r="A9" i="10"/>
  <c r="F9" i="10"/>
  <c r="G9" i="10"/>
  <c r="H9" i="10"/>
  <c r="A8" i="10"/>
  <c r="I8" i="10"/>
  <c r="A10" i="10"/>
  <c r="G10" i="10"/>
  <c r="H10" i="10"/>
  <c r="I10" i="10"/>
  <c r="F10" i="10"/>
  <c r="A14" i="10"/>
  <c r="A15" i="10" s="1"/>
  <c r="E14" i="10"/>
  <c r="AD28" i="7"/>
  <c r="AD27" i="7"/>
  <c r="AD26" i="7"/>
  <c r="AD25" i="7"/>
  <c r="AD24" i="7"/>
  <c r="AD23" i="7"/>
  <c r="AD13" i="7"/>
  <c r="AD12" i="7"/>
  <c r="AD11" i="7"/>
  <c r="AD10" i="7"/>
  <c r="AD9" i="7"/>
  <c r="AD8" i="7"/>
  <c r="AD30" i="4"/>
  <c r="AD29" i="4"/>
  <c r="AD28" i="4"/>
  <c r="AD27" i="4"/>
  <c r="AD26" i="4"/>
  <c r="AD25" i="4"/>
  <c r="AD24" i="4"/>
  <c r="AD23" i="4"/>
  <c r="AD10" i="4"/>
  <c r="AD11" i="4"/>
  <c r="AD12" i="4"/>
  <c r="AD13" i="4"/>
  <c r="AD14" i="4"/>
  <c r="AD15" i="4"/>
  <c r="AD8" i="4"/>
  <c r="AD9" i="4"/>
  <c r="AW35" i="2"/>
  <c r="AW34" i="2"/>
  <c r="E9" i="10" s="1"/>
  <c r="AE8" i="4"/>
  <c r="AF8" i="4"/>
  <c r="AG8" i="4"/>
  <c r="AH8" i="4"/>
  <c r="AE9" i="4"/>
  <c r="AF9" i="4"/>
  <c r="AG9" i="4"/>
  <c r="AH9" i="4"/>
  <c r="AI9" i="4"/>
  <c r="AJ9" i="4"/>
  <c r="AK9" i="4"/>
  <c r="AE10" i="4"/>
  <c r="AF10" i="4"/>
  <c r="AG10" i="4"/>
  <c r="AH10" i="4"/>
  <c r="AI10" i="4"/>
  <c r="AJ10" i="4"/>
  <c r="AK10" i="4"/>
  <c r="AE11" i="4"/>
  <c r="AF11" i="4"/>
  <c r="AG11" i="4"/>
  <c r="AH11" i="4"/>
  <c r="AI11" i="4"/>
  <c r="AJ11" i="4"/>
  <c r="AK11" i="4"/>
  <c r="AE12" i="4"/>
  <c r="AF12" i="4"/>
  <c r="AG12" i="4"/>
  <c r="AH12" i="4"/>
  <c r="AI12" i="4"/>
  <c r="AJ12" i="4"/>
  <c r="AK12" i="4"/>
  <c r="AE13" i="4"/>
  <c r="AF13" i="4"/>
  <c r="AG13" i="4"/>
  <c r="AH13" i="4"/>
  <c r="AI13" i="4"/>
  <c r="AJ13" i="4"/>
  <c r="AK13" i="4"/>
  <c r="AE14" i="4"/>
  <c r="AF14" i="4"/>
  <c r="AG14" i="4"/>
  <c r="AH14" i="4"/>
  <c r="AI14" i="4"/>
  <c r="AJ14" i="4"/>
  <c r="AK14" i="4"/>
  <c r="AE15" i="4"/>
  <c r="AF15" i="4"/>
  <c r="AG15" i="4"/>
  <c r="AH15" i="4"/>
  <c r="AI15" i="4"/>
  <c r="AJ15" i="4"/>
  <c r="AK15" i="4"/>
  <c r="AE23" i="4"/>
  <c r="AF23" i="4"/>
  <c r="AG23" i="4"/>
  <c r="AH23" i="4"/>
  <c r="AE24" i="4"/>
  <c r="AF24" i="4"/>
  <c r="AG24" i="4"/>
  <c r="AH24" i="4"/>
  <c r="AI24" i="4"/>
  <c r="AJ24" i="4"/>
  <c r="AK24" i="4"/>
  <c r="AE25" i="4"/>
  <c r="AF25" i="4"/>
  <c r="AG25" i="4"/>
  <c r="AH25" i="4"/>
  <c r="AI25" i="4"/>
  <c r="AJ25" i="4"/>
  <c r="AK25" i="4"/>
  <c r="AE26" i="4"/>
  <c r="AF26" i="4"/>
  <c r="AG26" i="4"/>
  <c r="AH26" i="4"/>
  <c r="AI26" i="4"/>
  <c r="AJ26" i="4"/>
  <c r="AK26" i="4"/>
  <c r="AE27" i="4"/>
  <c r="AF27" i="4"/>
  <c r="AG27" i="4"/>
  <c r="AH27" i="4"/>
  <c r="AI27" i="4"/>
  <c r="AJ27" i="4"/>
  <c r="AK27" i="4"/>
  <c r="AE28" i="4"/>
  <c r="AF28" i="4"/>
  <c r="AG28" i="4"/>
  <c r="AH28" i="4"/>
  <c r="AI28" i="4"/>
  <c r="AJ28" i="4"/>
  <c r="AK28" i="4"/>
  <c r="AE29" i="4"/>
  <c r="AF29" i="4"/>
  <c r="AG29" i="4"/>
  <c r="AH29" i="4"/>
  <c r="AI29" i="4"/>
  <c r="AJ29" i="4"/>
  <c r="AK29" i="4"/>
  <c r="AE30" i="4"/>
  <c r="AF30" i="4"/>
  <c r="AG30" i="4"/>
  <c r="AH30" i="4"/>
  <c r="AI30" i="4"/>
  <c r="AJ30" i="4"/>
  <c r="AK30" i="4"/>
  <c r="R5" i="11"/>
  <c r="Q5" i="11"/>
  <c r="P5" i="11"/>
  <c r="AJ4" i="10" s="1"/>
  <c r="O5" i="11"/>
  <c r="N5" i="11"/>
  <c r="M5" i="11"/>
  <c r="AI4" i="10" s="1"/>
  <c r="K5" i="11"/>
  <c r="L5" i="11"/>
  <c r="J5" i="11"/>
  <c r="AE3" i="11" l="1"/>
  <c r="AH4" i="10"/>
  <c r="AK4" i="10" s="1"/>
  <c r="A16" i="10"/>
  <c r="A17" i="10" s="1"/>
  <c r="AW43" i="12"/>
  <c r="AW44" i="12"/>
  <c r="AW45" i="12"/>
  <c r="AW46" i="12"/>
  <c r="AW47" i="12"/>
  <c r="BV44" i="12"/>
  <c r="BY44" i="12"/>
  <c r="BV45" i="12"/>
  <c r="BY45" i="12"/>
  <c r="BV46" i="12"/>
  <c r="BY46" i="12"/>
  <c r="BV47" i="12"/>
  <c r="BY47" i="12"/>
  <c r="BY43" i="12"/>
  <c r="BV43" i="12"/>
  <c r="BS43" i="12"/>
  <c r="BS44" i="12"/>
  <c r="BS45" i="12"/>
  <c r="BS46" i="12"/>
  <c r="BS47" i="12"/>
  <c r="BS42" i="12"/>
  <c r="AW42" i="12"/>
  <c r="BP43" i="12"/>
  <c r="BP44" i="12"/>
  <c r="BP45" i="12"/>
  <c r="BP46" i="12"/>
  <c r="BP47" i="12"/>
  <c r="BP42" i="12"/>
  <c r="BP32" i="12"/>
  <c r="BP33" i="12"/>
  <c r="BP34" i="12"/>
  <c r="BP35" i="12"/>
  <c r="BP36" i="12"/>
  <c r="BP31" i="12"/>
  <c r="AA43" i="12"/>
  <c r="AA44" i="12"/>
  <c r="AA45" i="12"/>
  <c r="AA46" i="12"/>
  <c r="AA47" i="12"/>
  <c r="AA48" i="12"/>
  <c r="AA49" i="12"/>
  <c r="AA42" i="12"/>
  <c r="AA32" i="12"/>
  <c r="AA33" i="12"/>
  <c r="AA34" i="12"/>
  <c r="AA35" i="12"/>
  <c r="AA36" i="12"/>
  <c r="AA37" i="12"/>
  <c r="AA38" i="12"/>
  <c r="AA31" i="12"/>
  <c r="AR17" i="10" l="1"/>
  <c r="AQ17" i="10"/>
  <c r="AP17" i="10"/>
  <c r="AM17" i="10"/>
  <c r="AL17" i="10"/>
  <c r="AK17" i="10"/>
  <c r="AF17" i="10"/>
  <c r="AA17" i="10"/>
  <c r="V17" i="10"/>
  <c r="Q17" i="10"/>
  <c r="L17" i="10"/>
  <c r="I17" i="10"/>
  <c r="H17" i="10"/>
  <c r="G17" i="10"/>
  <c r="F17" i="10"/>
  <c r="AR16" i="10"/>
  <c r="AQ16" i="10"/>
  <c r="AP16" i="10"/>
  <c r="AM16" i="10"/>
  <c r="AL16" i="10"/>
  <c r="AK16" i="10"/>
  <c r="AF16" i="10"/>
  <c r="AA16" i="10"/>
  <c r="V16" i="10"/>
  <c r="Q16" i="10"/>
  <c r="L16" i="10"/>
  <c r="I16" i="10"/>
  <c r="H16" i="10"/>
  <c r="G16" i="10"/>
  <c r="F16" i="10"/>
  <c r="AT15" i="10"/>
  <c r="AS15" i="10"/>
  <c r="AR15" i="10"/>
  <c r="AQ15" i="10"/>
  <c r="AP15" i="10"/>
  <c r="AO15" i="10"/>
  <c r="AN15" i="10"/>
  <c r="AM15" i="10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AT14" i="10"/>
  <c r="AS14" i="10"/>
  <c r="AR14" i="10"/>
  <c r="AQ14" i="10"/>
  <c r="AP14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8" i="10" l="1"/>
  <c r="AX34" i="2"/>
  <c r="AY34" i="2"/>
  <c r="AZ34" i="2"/>
  <c r="BA34" i="2"/>
  <c r="AX35" i="2"/>
  <c r="AY35" i="2"/>
  <c r="AZ35" i="2"/>
  <c r="BA35" i="2"/>
  <c r="BA33" i="2"/>
  <c r="AZ33" i="2"/>
  <c r="H8" i="10" s="1"/>
  <c r="AY33" i="2"/>
  <c r="G8" i="10" s="1"/>
  <c r="AX33" i="2"/>
  <c r="F8" i="10" s="1"/>
  <c r="AR28" i="12"/>
  <c r="C28" i="12"/>
  <c r="AU40" i="12" l="1"/>
  <c r="BV33" i="12"/>
  <c r="BY33" i="12"/>
  <c r="BV34" i="12"/>
  <c r="BY34" i="12"/>
  <c r="BV35" i="12"/>
  <c r="BY35" i="12"/>
  <c r="BV36" i="12"/>
  <c r="BY36" i="12"/>
  <c r="BY32" i="12"/>
  <c r="BV32" i="12"/>
  <c r="AU29" i="12"/>
  <c r="BB20" i="12"/>
  <c r="M20" i="12"/>
  <c r="AP12" i="12"/>
  <c r="BL9" i="12"/>
  <c r="BL8" i="12"/>
  <c r="W9" i="12"/>
  <c r="W8" i="12"/>
  <c r="BR4" i="12"/>
  <c r="AT6" i="12"/>
  <c r="A12" i="12" l="1"/>
  <c r="F40" i="12"/>
  <c r="AD43" i="12"/>
  <c r="AG43" i="12"/>
  <c r="AJ43" i="12"/>
  <c r="P44" i="12"/>
  <c r="U44" i="12" s="1"/>
  <c r="AD44" i="12"/>
  <c r="AG44" i="12"/>
  <c r="AJ44" i="12"/>
  <c r="AD45" i="12"/>
  <c r="AG45" i="12"/>
  <c r="AJ45" i="12"/>
  <c r="AD46" i="12"/>
  <c r="AG46" i="12"/>
  <c r="AJ46" i="12"/>
  <c r="AD47" i="12"/>
  <c r="AG47" i="12"/>
  <c r="AJ47" i="12"/>
  <c r="AD48" i="12"/>
  <c r="AG48" i="12"/>
  <c r="AJ48" i="12"/>
  <c r="AD49" i="12"/>
  <c r="AG49" i="12"/>
  <c r="AJ49" i="12"/>
  <c r="AD42" i="12"/>
  <c r="AG32" i="12"/>
  <c r="AJ32" i="12"/>
  <c r="AG33" i="12"/>
  <c r="AJ33" i="12"/>
  <c r="AG34" i="12"/>
  <c r="AJ34" i="12"/>
  <c r="AG35" i="12"/>
  <c r="AJ35" i="12"/>
  <c r="AG36" i="12"/>
  <c r="AJ36" i="12"/>
  <c r="AG37" i="12"/>
  <c r="AJ37" i="12"/>
  <c r="AG38" i="12"/>
  <c r="AJ38" i="12"/>
  <c r="AD32" i="12"/>
  <c r="AD33" i="12"/>
  <c r="AD34" i="12"/>
  <c r="AD35" i="12"/>
  <c r="AD36" i="12"/>
  <c r="AD37" i="12"/>
  <c r="AD38" i="12"/>
  <c r="AD31" i="12"/>
  <c r="F29" i="12"/>
  <c r="P34" i="12"/>
  <c r="U34" i="12" s="1"/>
  <c r="AG30" i="7"/>
  <c r="AG29" i="7"/>
  <c r="AG28" i="7"/>
  <c r="BE47" i="12" s="1"/>
  <c r="AG27" i="7"/>
  <c r="BE46" i="12" s="1"/>
  <c r="AG26" i="7"/>
  <c r="BE45" i="12" s="1"/>
  <c r="BJ45" i="12" s="1"/>
  <c r="AG25" i="7"/>
  <c r="BE44" i="12" s="1"/>
  <c r="BJ44" i="12" s="1"/>
  <c r="AG24" i="7"/>
  <c r="BE43" i="12" s="1"/>
  <c r="BJ43" i="12" s="1"/>
  <c r="AG23" i="7"/>
  <c r="BE42" i="12" s="1"/>
  <c r="BJ42" i="12" s="1"/>
  <c r="P49" i="12"/>
  <c r="U49" i="12" s="1"/>
  <c r="P48" i="12"/>
  <c r="U48" i="12" s="1"/>
  <c r="P47" i="12"/>
  <c r="U47" i="12" s="1"/>
  <c r="P46" i="12"/>
  <c r="U46" i="12" s="1"/>
  <c r="P45" i="12"/>
  <c r="U45" i="12" s="1"/>
  <c r="P43" i="12"/>
  <c r="U43" i="12" s="1"/>
  <c r="P42" i="12"/>
  <c r="U42" i="12" s="1"/>
  <c r="AG9" i="7"/>
  <c r="BE32" i="12" s="1"/>
  <c r="BJ32" i="12" s="1"/>
  <c r="AG10" i="7"/>
  <c r="BE33" i="12" s="1"/>
  <c r="BJ33" i="12" s="1"/>
  <c r="AG11" i="7"/>
  <c r="BE34" i="12" s="1"/>
  <c r="BJ34" i="12" s="1"/>
  <c r="AG12" i="7"/>
  <c r="BE35" i="12" s="1"/>
  <c r="BJ35" i="12" s="1"/>
  <c r="AG13" i="7"/>
  <c r="BE36" i="12" s="1"/>
  <c r="BJ36" i="12" s="1"/>
  <c r="AG14" i="7"/>
  <c r="AG15" i="7"/>
  <c r="P32" i="12"/>
  <c r="U32" i="12" s="1"/>
  <c r="P33" i="12"/>
  <c r="U33" i="12" s="1"/>
  <c r="P35" i="12"/>
  <c r="U35" i="12" s="1"/>
  <c r="P36" i="12"/>
  <c r="U36" i="12" s="1"/>
  <c r="P37" i="12"/>
  <c r="U37" i="12" s="1"/>
  <c r="P38" i="12"/>
  <c r="U38" i="12" s="1"/>
  <c r="AG8" i="7"/>
  <c r="BE31" i="12" s="1"/>
  <c r="BJ31" i="12" s="1"/>
  <c r="P31" i="12"/>
  <c r="U31" i="12" s="1"/>
  <c r="E6" i="12"/>
  <c r="Q3" i="10" l="1"/>
  <c r="AL26" i="2" l="1"/>
  <c r="P4" i="10" s="1"/>
  <c r="Q4" i="10" s="1"/>
  <c r="AK30" i="7" l="1"/>
  <c r="AT17" i="10" s="1"/>
  <c r="AJ30" i="7"/>
  <c r="AS17" i="10" s="1"/>
  <c r="AI30" i="7"/>
  <c r="AH30" i="7"/>
  <c r="AK29" i="7"/>
  <c r="AO17" i="10" s="1"/>
  <c r="AJ29" i="7"/>
  <c r="AN17" i="10" s="1"/>
  <c r="AI29" i="7"/>
  <c r="AH29" i="7"/>
  <c r="AK28" i="7"/>
  <c r="AJ17" i="10" s="1"/>
  <c r="AJ28" i="7"/>
  <c r="AI17" i="10" s="1"/>
  <c r="AI28" i="7"/>
  <c r="AH28" i="7"/>
  <c r="AF28" i="7"/>
  <c r="AH17" i="10" s="1"/>
  <c r="AE28" i="7"/>
  <c r="AG17" i="10" s="1"/>
  <c r="AK27" i="7"/>
  <c r="AE17" i="10" s="1"/>
  <c r="AJ27" i="7"/>
  <c r="AD17" i="10" s="1"/>
  <c r="AI27" i="7"/>
  <c r="AH27" i="7"/>
  <c r="AF27" i="7"/>
  <c r="AC17" i="10" s="1"/>
  <c r="AE27" i="7"/>
  <c r="AB17" i="10" s="1"/>
  <c r="AK26" i="7"/>
  <c r="Z17" i="10" s="1"/>
  <c r="AJ26" i="7"/>
  <c r="Y17" i="10" s="1"/>
  <c r="AI26" i="7"/>
  <c r="AH26" i="7"/>
  <c r="AF26" i="7"/>
  <c r="X17" i="10" s="1"/>
  <c r="AE26" i="7"/>
  <c r="W17" i="10" s="1"/>
  <c r="AK25" i="7"/>
  <c r="U17" i="10" s="1"/>
  <c r="AJ25" i="7"/>
  <c r="T17" i="10" s="1"/>
  <c r="AI25" i="7"/>
  <c r="AH25" i="7"/>
  <c r="AF25" i="7"/>
  <c r="S17" i="10" s="1"/>
  <c r="AE25" i="7"/>
  <c r="R17" i="10" s="1"/>
  <c r="AK24" i="7"/>
  <c r="P17" i="10" s="1"/>
  <c r="AJ24" i="7"/>
  <c r="O17" i="10" s="1"/>
  <c r="AI24" i="7"/>
  <c r="AH24" i="7"/>
  <c r="AF24" i="7"/>
  <c r="N17" i="10" s="1"/>
  <c r="AE24" i="7"/>
  <c r="M17" i="10" s="1"/>
  <c r="AH23" i="7"/>
  <c r="AF23" i="7"/>
  <c r="K17" i="10" s="1"/>
  <c r="AE23" i="7"/>
  <c r="J17" i="10" s="1"/>
  <c r="AK15" i="7"/>
  <c r="AT16" i="10" s="1"/>
  <c r="AJ15" i="7"/>
  <c r="AS16" i="10" s="1"/>
  <c r="AI15" i="7"/>
  <c r="AH15" i="7"/>
  <c r="AK14" i="7"/>
  <c r="AO16" i="10" s="1"/>
  <c r="AJ14" i="7"/>
  <c r="AN16" i="10" s="1"/>
  <c r="AI14" i="7"/>
  <c r="AH14" i="7"/>
  <c r="AK13" i="7"/>
  <c r="AJ16" i="10" s="1"/>
  <c r="AJ13" i="7"/>
  <c r="AI16" i="10" s="1"/>
  <c r="AI13" i="7"/>
  <c r="AH13" i="7"/>
  <c r="AF13" i="7"/>
  <c r="AH16" i="10" s="1"/>
  <c r="AE13" i="7"/>
  <c r="AG16" i="10" s="1"/>
  <c r="AK12" i="7"/>
  <c r="AE16" i="10" s="1"/>
  <c r="AJ12" i="7"/>
  <c r="AD16" i="10" s="1"/>
  <c r="AI12" i="7"/>
  <c r="AH12" i="7"/>
  <c r="AF12" i="7"/>
  <c r="AC16" i="10" s="1"/>
  <c r="AE12" i="7"/>
  <c r="AB16" i="10" s="1"/>
  <c r="AK11" i="7"/>
  <c r="Z16" i="10" s="1"/>
  <c r="AJ11" i="7"/>
  <c r="Y16" i="10" s="1"/>
  <c r="AI11" i="7"/>
  <c r="AH11" i="7"/>
  <c r="AF11" i="7"/>
  <c r="X16" i="10" s="1"/>
  <c r="AE11" i="7"/>
  <c r="W16" i="10" s="1"/>
  <c r="AK10" i="7"/>
  <c r="U16" i="10" s="1"/>
  <c r="AJ10" i="7"/>
  <c r="T16" i="10" s="1"/>
  <c r="AI10" i="7"/>
  <c r="AH10" i="7"/>
  <c r="AF10" i="7"/>
  <c r="S16" i="10" s="1"/>
  <c r="AE10" i="7"/>
  <c r="R16" i="10" s="1"/>
  <c r="AK9" i="7"/>
  <c r="P16" i="10" s="1"/>
  <c r="AJ9" i="7"/>
  <c r="O16" i="10" s="1"/>
  <c r="AI9" i="7"/>
  <c r="AH9" i="7"/>
  <c r="AF9" i="7"/>
  <c r="N16" i="10" s="1"/>
  <c r="AE9" i="7"/>
  <c r="M16" i="10" s="1"/>
  <c r="AH8" i="7"/>
  <c r="AF8" i="7"/>
  <c r="K16" i="10" s="1"/>
  <c r="AE8" i="7"/>
  <c r="J16" i="10" s="1"/>
  <c r="BS31" i="12" l="1"/>
  <c r="BS32" i="12"/>
  <c r="AW34" i="12"/>
  <c r="BS36" i="12"/>
  <c r="AW33" i="12"/>
  <c r="BS35" i="12"/>
  <c r="AW31" i="12"/>
  <c r="AW32" i="12"/>
  <c r="BS34" i="12"/>
  <c r="AW36" i="12"/>
  <c r="BS33" i="12"/>
  <c r="AW35" i="12"/>
  <c r="H38" i="12"/>
  <c r="H34" i="12"/>
  <c r="H32" i="12"/>
  <c r="H48" i="12"/>
  <c r="H35" i="12"/>
  <c r="H42" i="12"/>
  <c r="H43" i="12"/>
  <c r="H47" i="12"/>
  <c r="H31" i="12"/>
  <c r="H36" i="12"/>
  <c r="H44" i="12"/>
  <c r="H46" i="12"/>
  <c r="H37" i="12"/>
  <c r="H33" i="12"/>
  <c r="H45" i="12"/>
  <c r="H49" i="12"/>
  <c r="N20" i="1"/>
  <c r="R20" i="1"/>
  <c r="T20" i="1"/>
  <c r="X20" i="1"/>
  <c r="Z20" i="1"/>
  <c r="AD20" i="1"/>
  <c r="AF20" i="1"/>
  <c r="L20" i="1"/>
  <c r="G20" i="1"/>
  <c r="W4" i="10" s="1"/>
  <c r="X4" i="10" s="1"/>
  <c r="H23" i="1"/>
  <c r="AH18" i="1"/>
  <c r="AH16" i="1"/>
  <c r="AH14" i="1"/>
  <c r="AH12" i="1"/>
  <c r="AB18" i="1"/>
  <c r="AB16" i="1"/>
  <c r="AB14" i="1"/>
  <c r="AB12" i="1"/>
  <c r="V18" i="1"/>
  <c r="V16" i="1"/>
  <c r="V14" i="1"/>
  <c r="V12" i="1"/>
  <c r="P14" i="1"/>
  <c r="P16" i="1"/>
  <c r="P18" i="1"/>
  <c r="P12" i="1"/>
  <c r="AJ14" i="1"/>
  <c r="AA4" i="10" s="1"/>
  <c r="AN14" i="1"/>
  <c r="AB4" i="10" s="1"/>
  <c r="AJ16" i="1"/>
  <c r="AC4" i="10" s="1"/>
  <c r="AN16" i="1"/>
  <c r="AD4" i="10" s="1"/>
  <c r="AJ18" i="1"/>
  <c r="AE4" i="10" s="1"/>
  <c r="AN18" i="1"/>
  <c r="AF4" i="10" s="1"/>
  <c r="AN12" i="1"/>
  <c r="Z4" i="10" s="1"/>
  <c r="AJ12" i="1"/>
  <c r="Y4" i="10" s="1"/>
  <c r="B18" i="1"/>
  <c r="V3" i="10" s="1"/>
  <c r="B16" i="1"/>
  <c r="U3" i="10" s="1"/>
  <c r="B14" i="1"/>
  <c r="T3" i="10" s="1"/>
  <c r="B12" i="1"/>
  <c r="S3" i="10" s="1"/>
  <c r="AC2" i="10" l="1"/>
  <c r="AJ3" i="10" s="1"/>
  <c r="CG29" i="12"/>
  <c r="AE2" i="10"/>
  <c r="CG31" i="12"/>
  <c r="Y2" i="10"/>
  <c r="AH3" i="10" s="1"/>
  <c r="CG25" i="12"/>
  <c r="AA2" i="10"/>
  <c r="AI3" i="10" s="1"/>
  <c r="CG27" i="12"/>
  <c r="V20" i="1"/>
  <c r="AH20" i="1"/>
  <c r="AB20" i="1"/>
  <c r="AR14" i="1"/>
  <c r="P20" i="1"/>
  <c r="AJ20" i="1"/>
  <c r="AN20" i="1"/>
  <c r="AR12" i="1"/>
  <c r="AR16" i="1"/>
  <c r="AR18" i="1"/>
  <c r="AR20" i="1" l="1"/>
  <c r="AG4" i="10" s="1"/>
</calcChain>
</file>

<file path=xl/sharedStrings.xml><?xml version="1.0" encoding="utf-8"?>
<sst xmlns="http://schemas.openxmlformats.org/spreadsheetml/2006/main" count="614" uniqueCount="345">
  <si>
    <t>県名</t>
    <rPh sb="0" eb="2">
      <t>ケンメイ</t>
    </rPh>
    <phoneticPr fontId="1"/>
  </si>
  <si>
    <t>学校名</t>
    <rPh sb="0" eb="3">
      <t>ガッコウメイ</t>
    </rPh>
    <phoneticPr fontId="1"/>
  </si>
  <si>
    <t>高等学校</t>
    <rPh sb="0" eb="2">
      <t>コウトウ</t>
    </rPh>
    <rPh sb="2" eb="4">
      <t>ガッコウ</t>
    </rPh>
    <phoneticPr fontId="1"/>
  </si>
  <si>
    <t>ふりがな</t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</si>
  <si>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</si>
  <si>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所在地</t>
    <rPh sb="0" eb="3">
      <t>ショザイチ</t>
    </rPh>
    <phoneticPr fontId="1"/>
  </si>
  <si>
    <t>住所</t>
    <rPh sb="0" eb="2">
      <t>ジュウショ</t>
    </rPh>
    <phoneticPr fontId="1"/>
  </si>
  <si>
    <t>〒</t>
    <phoneticPr fontId="1"/>
  </si>
  <si>
    <t>TEL</t>
    <phoneticPr fontId="1"/>
  </si>
  <si>
    <t>FAX</t>
    <phoneticPr fontId="1"/>
  </si>
  <si>
    <t>携帯</t>
    <rPh sb="0" eb="2">
      <t>ケイタイ</t>
    </rPh>
    <phoneticPr fontId="1"/>
  </si>
  <si>
    <t>email</t>
    <phoneticPr fontId="1"/>
  </si>
  <si>
    <t>@</t>
    <phoneticPr fontId="1"/>
  </si>
  <si>
    <t>宮崎</t>
  </si>
  <si>
    <t>参加数</t>
    <rPh sb="0" eb="2">
      <t>サンカ</t>
    </rPh>
    <rPh sb="2" eb="3">
      <t>スウ</t>
    </rPh>
    <phoneticPr fontId="1"/>
  </si>
  <si>
    <t>男子</t>
    <rPh sb="0" eb="2">
      <t>ダンシ</t>
    </rPh>
    <phoneticPr fontId="1"/>
  </si>
  <si>
    <t>チーム</t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</si>
  <si>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</si>
  <si>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</si>
  <si>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■必要事項に記入をお願いします</t>
    <rPh sb="1" eb="3">
      <t>ヒツヨウ</t>
    </rPh>
    <rPh sb="3" eb="5">
      <t>ジコウ</t>
    </rPh>
    <rPh sb="6" eb="8">
      <t>キニュウ</t>
    </rPh>
    <rPh sb="10" eb="11">
      <t>ネガ</t>
    </rPh>
    <phoneticPr fontId="1"/>
  </si>
  <si>
    <t>実施日</t>
    <rPh sb="0" eb="3">
      <t>ジッシビ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</si>
  <si>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</si>
  <si>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</si>
  <si>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</si>
  <si>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</si>
  <si>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平成</t>
    <rPh sb="0" eb="2">
      <t>ヘイセイ</t>
    </rPh>
    <phoneticPr fontId="1"/>
  </si>
  <si>
    <t>第１６回宮崎ひむか旗高等学校男子柔道競技（錬成）大会</t>
    <rPh sb="0" eb="1">
      <t>ダイ</t>
    </rPh>
    <rPh sb="3" eb="4">
      <t>カイ</t>
    </rPh>
    <rPh sb="4" eb="6">
      <t>ミヤザキ</t>
    </rPh>
    <rPh sb="9" eb="10">
      <t>ハタ</t>
    </rPh>
    <rPh sb="10" eb="12">
      <t>コウトウ</t>
    </rPh>
    <rPh sb="12" eb="14">
      <t>ガッコウ</t>
    </rPh>
    <rPh sb="14" eb="16">
      <t>ダンシ</t>
    </rPh>
    <rPh sb="16" eb="18">
      <t>ジュウドウ</t>
    </rPh>
    <rPh sb="18" eb="20">
      <t>キョウギ</t>
    </rPh>
    <rPh sb="21" eb="23">
      <t>レンセイ</t>
    </rPh>
    <rPh sb="24" eb="26">
      <t>タイカイ</t>
    </rPh>
    <phoneticPr fontId="1"/>
  </si>
  <si>
    <t>第１２回宮崎ひむか旗高等学校女子柔道競技（錬成）大会</t>
    <rPh sb="0" eb="1">
      <t>ダイ</t>
    </rPh>
    <rPh sb="3" eb="4">
      <t>カイ</t>
    </rPh>
    <rPh sb="4" eb="6">
      <t>ミヤザキ</t>
    </rPh>
    <rPh sb="9" eb="10">
      <t>ハタ</t>
    </rPh>
    <rPh sb="10" eb="12">
      <t>コウトウ</t>
    </rPh>
    <rPh sb="12" eb="14">
      <t>ガッコウ</t>
    </rPh>
    <rPh sb="14" eb="16">
      <t>ジョシ</t>
    </rPh>
    <rPh sb="16" eb="18">
      <t>ジュウドウ</t>
    </rPh>
    <rPh sb="18" eb="20">
      <t>キョウギ</t>
    </rPh>
    <rPh sb="21" eb="23">
      <t>レンセイ</t>
    </rPh>
    <rPh sb="24" eb="26">
      <t>タイカイ</t>
    </rPh>
    <phoneticPr fontId="1"/>
  </si>
  <si>
    <t>大会名</t>
    <rPh sb="0" eb="2">
      <t>タイカイ</t>
    </rPh>
    <rPh sb="2" eb="3">
      <t>メイ</t>
    </rPh>
    <phoneticPr fontId="1"/>
  </si>
  <si>
    <t>がっこうめい</t>
    <phoneticPr fontId="1"/>
  </si>
  <si>
    <t>がっこうちょうめい</t>
    <phoneticPr fontId="1"/>
  </si>
  <si>
    <t>電話</t>
    <rPh sb="0" eb="2">
      <t>デンワ</t>
    </rPh>
    <phoneticPr fontId="1"/>
  </si>
  <si>
    <t>メール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</si>
  <si>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</si>
  <si>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</si>
  <si>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北海道</t>
  </si>
  <si>
    <t>東京都</t>
  </si>
  <si>
    <t>京都府</t>
  </si>
  <si>
    <t>大阪府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</si>
  <si>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</si>
  <si>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</si>
  <si>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</si>
  <si>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</si>
  <si>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</si>
  <si>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</si>
  <si>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</si>
  <si>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</si>
  <si>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</si>
  <si>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</si>
  <si>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</si>
  <si>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</si>
  <si>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</si>
  <si>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</si>
  <si>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</si>
  <si>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</si>
  <si>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</si>
  <si>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</si>
  <si>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</si>
  <si>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</si>
  <si>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</si>
  <si>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</si>
  <si>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</si>
  <si>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</si>
  <si>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</si>
  <si>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</si>
  <si>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</si>
  <si>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</si>
  <si>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</si>
  <si>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</si>
  <si>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</si>
  <si>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</si>
  <si>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</si>
  <si>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</si>
  <si>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</si>
  <si>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</si>
  <si>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</si>
  <si>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</si>
  <si>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</si>
  <si>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</si>
  <si>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鹿児島</t>
  </si>
  <si>
    <t>沖縄</t>
  </si>
  <si>
    <t>県番号</t>
    <rPh sb="0" eb="1">
      <t>ケン</t>
    </rPh>
    <rPh sb="1" eb="3">
      <t>バンゴウ</t>
    </rPh>
    <phoneticPr fontId="1"/>
  </si>
  <si>
    <t>宿泊料金</t>
    <rPh sb="0" eb="2">
      <t>シュクハク</t>
    </rPh>
    <rPh sb="2" eb="4">
      <t>リョウキン</t>
    </rPh>
    <phoneticPr fontId="1"/>
  </si>
  <si>
    <t>１泊２食</t>
    <rPh sb="1" eb="2">
      <t>パク</t>
    </rPh>
    <rPh sb="3" eb="4">
      <t>ショク</t>
    </rPh>
    <phoneticPr fontId="1"/>
  </si>
  <si>
    <t>１泊朝食</t>
    <rPh sb="1" eb="2">
      <t>パク</t>
    </rPh>
    <rPh sb="2" eb="4">
      <t>チョウショク</t>
    </rPh>
    <phoneticPr fontId="1"/>
  </si>
  <si>
    <t>１泊素泊</t>
    <rPh sb="1" eb="2">
      <t>パク</t>
    </rPh>
    <rPh sb="2" eb="4">
      <t>スド</t>
    </rPh>
    <phoneticPr fontId="1"/>
  </si>
  <si>
    <t>弁当のみ</t>
    <rPh sb="0" eb="2">
      <t>ベントウ</t>
    </rPh>
    <phoneticPr fontId="1"/>
  </si>
  <si>
    <t>円</t>
    <rPh sb="0" eb="1">
      <t>エン</t>
    </rPh>
    <phoneticPr fontId="1"/>
  </si>
  <si>
    <t>会長名</t>
    <rPh sb="0" eb="2">
      <t>カイチョウ</t>
    </rPh>
    <rPh sb="2" eb="3">
      <t>メイ</t>
    </rPh>
    <phoneticPr fontId="1"/>
  </si>
  <si>
    <t>弁当</t>
    <rPh sb="0" eb="2">
      <t>ベントウ</t>
    </rPh>
    <phoneticPr fontId="1"/>
  </si>
  <si>
    <t>個</t>
    <rPh sb="0" eb="1">
      <t>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</si>
  <si>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</si>
  <si>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</si>
  <si>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</si>
  <si>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生徒</t>
    <rPh sb="0" eb="2">
      <t>セイト</t>
    </rPh>
    <phoneticPr fontId="1"/>
  </si>
  <si>
    <t>指導者</t>
    <rPh sb="0" eb="3">
      <t>シドウシャ</t>
    </rPh>
    <phoneticPr fontId="1"/>
  </si>
  <si>
    <t>ドライバー</t>
    <phoneticPr fontId="1"/>
  </si>
  <si>
    <t>保護者</t>
    <rPh sb="0" eb="3">
      <t>ホゴシャ</t>
    </rPh>
    <phoneticPr fontId="1"/>
  </si>
  <si>
    <t>男性計</t>
    <rPh sb="0" eb="2">
      <t>ダンセイ</t>
    </rPh>
    <rPh sb="2" eb="3">
      <t>ケイ</t>
    </rPh>
    <phoneticPr fontId="1"/>
  </si>
  <si>
    <t>名</t>
    <rPh sb="0" eb="1">
      <t>メイ</t>
    </rPh>
    <phoneticPr fontId="1"/>
  </si>
  <si>
    <t>女性計</t>
    <rPh sb="0" eb="2">
      <t>ジョセイ</t>
    </rPh>
    <rPh sb="2" eb="3">
      <t>ケイ</t>
    </rPh>
    <phoneticPr fontId="1"/>
  </si>
  <si>
    <t>総計</t>
    <rPh sb="0" eb="2">
      <t>ソウケイ</t>
    </rPh>
    <phoneticPr fontId="1"/>
  </si>
  <si>
    <t>備考</t>
    <rPh sb="0" eb="2">
      <t>ビコウ</t>
    </rPh>
    <phoneticPr fontId="1"/>
  </si>
  <si>
    <t>集合受付・調整</t>
    <rPh sb="0" eb="2">
      <t>シュウゴウ</t>
    </rPh>
    <rPh sb="2" eb="4">
      <t>ウケツケ</t>
    </rPh>
    <rPh sb="5" eb="7">
      <t>チョウセイ</t>
    </rPh>
    <phoneticPr fontId="1"/>
  </si>
  <si>
    <t>大会</t>
    <rPh sb="0" eb="2">
      <t>タイカイ</t>
    </rPh>
    <phoneticPr fontId="1"/>
  </si>
  <si>
    <t>練成会</t>
    <rPh sb="0" eb="2">
      <t>レンセイ</t>
    </rPh>
    <rPh sb="2" eb="3">
      <t>カイ</t>
    </rPh>
    <phoneticPr fontId="1"/>
  </si>
  <si>
    <t>料金</t>
    <rPh sb="0" eb="2">
      <t>リョウキン</t>
    </rPh>
    <phoneticPr fontId="1"/>
  </si>
  <si>
    <t>交通手段</t>
    <rPh sb="0" eb="2">
      <t>コウツウ</t>
    </rPh>
    <rPh sb="2" eb="4">
      <t>シュダン</t>
    </rPh>
    <phoneticPr fontId="1"/>
  </si>
  <si>
    <t>台</t>
    <rPh sb="0" eb="1">
      <t>ダイ</t>
    </rPh>
    <phoneticPr fontId="1"/>
  </si>
  <si>
    <t>到着予定</t>
    <rPh sb="0" eb="2">
      <t>トウチャク</t>
    </rPh>
    <rPh sb="2" eb="4">
      <t>ヨテイ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</si>
  <si>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</si>
  <si>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</si>
  <si>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</si>
  <si>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</si>
  <si>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分ごろ到着予定</t>
    <rPh sb="0" eb="1">
      <t>フン</t>
    </rPh>
    <rPh sb="3" eb="5">
      <t>トウチャク</t>
    </rPh>
    <rPh sb="5" eb="7">
      <t>ヨテイ</t>
    </rPh>
    <phoneticPr fontId="1"/>
  </si>
  <si>
    <t>食事時間</t>
    <rPh sb="0" eb="2">
      <t>ショクジ</t>
    </rPh>
    <rPh sb="2" eb="4">
      <t>ジカン</t>
    </rPh>
    <phoneticPr fontId="1"/>
  </si>
  <si>
    <t>到着日　夕食</t>
    <rPh sb="0" eb="3">
      <t>トウチャクビ</t>
    </rPh>
    <rPh sb="4" eb="6">
      <t>ユウショク</t>
    </rPh>
    <phoneticPr fontId="1"/>
  </si>
  <si>
    <t>翌朝朝食</t>
    <rPh sb="0" eb="2">
      <t>ヨクアサ</t>
    </rPh>
    <rPh sb="2" eb="4">
      <t>チョウショク</t>
    </rPh>
    <phoneticPr fontId="1"/>
  </si>
  <si>
    <t>（以降はホテルと打ち合わせてください。）</t>
    <rPh sb="1" eb="3">
      <t>イコウ</t>
    </rPh>
    <rPh sb="8" eb="9">
      <t>ウ</t>
    </rPh>
    <rPh sb="10" eb="11">
      <t>ア</t>
    </rPh>
    <phoneticPr fontId="1"/>
  </si>
  <si>
    <t>宿泊場所</t>
    <rPh sb="0" eb="2">
      <t>シュクハク</t>
    </rPh>
    <rPh sb="2" eb="4">
      <t>バショ</t>
    </rPh>
    <phoneticPr fontId="1"/>
  </si>
  <si>
    <t>希望する宿泊地を選択してください。※但しご希望に添えない場合もございます。</t>
    <rPh sb="0" eb="2">
      <t>キボウ</t>
    </rPh>
    <rPh sb="4" eb="7">
      <t>シュクハクチ</t>
    </rPh>
    <rPh sb="8" eb="10">
      <t>センタク</t>
    </rPh>
    <rPh sb="18" eb="19">
      <t>タダ</t>
    </rPh>
    <rPh sb="21" eb="23">
      <t>キボウ</t>
    </rPh>
    <rPh sb="24" eb="25">
      <t>ソ</t>
    </rPh>
    <rPh sb="28" eb="30">
      <t>バアイ</t>
    </rPh>
    <phoneticPr fontId="1"/>
  </si>
  <si>
    <t>バスの手配</t>
    <rPh sb="3" eb="5">
      <t>テハイ</t>
    </rPh>
    <phoneticPr fontId="1"/>
  </si>
  <si>
    <t>バスの手配について選択してください。</t>
    <rPh sb="3" eb="5">
      <t>テハイ</t>
    </rPh>
    <rPh sb="9" eb="11">
      <t>センタク</t>
    </rPh>
    <phoneticPr fontId="1"/>
  </si>
  <si>
    <t>※バスの手配が必要な学校は、青島周辺の宿泊をお願いします。</t>
    <rPh sb="4" eb="6">
      <t>テハイ</t>
    </rPh>
    <rPh sb="7" eb="9">
      <t>ヒツヨウ</t>
    </rPh>
    <rPh sb="10" eb="12">
      <t>ガッコウ</t>
    </rPh>
    <rPh sb="14" eb="16">
      <t>アオシマ</t>
    </rPh>
    <rPh sb="16" eb="18">
      <t>シュウヘン</t>
    </rPh>
    <rPh sb="19" eb="21">
      <t>シュクハク</t>
    </rPh>
    <rPh sb="23" eb="24">
      <t>ネガ</t>
    </rPh>
    <phoneticPr fontId="1"/>
  </si>
  <si>
    <t>その他：</t>
    <rPh sb="2" eb="3">
      <t>タ</t>
    </rPh>
    <phoneticPr fontId="1"/>
  </si>
  <si>
    <t>普通車：</t>
    <rPh sb="0" eb="3">
      <t>フツウシャ</t>
    </rPh>
    <phoneticPr fontId="1"/>
  </si>
  <si>
    <t>マイクロバス：</t>
    <phoneticPr fontId="1"/>
  </si>
  <si>
    <t>大型バス：</t>
    <rPh sb="0" eb="2">
      <t>オオガタ</t>
    </rPh>
    <phoneticPr fontId="1"/>
  </si>
  <si>
    <t>・色のついているところに、入力をしてください。弁当のみの申し込みも受け付けます。
・宮崎県総合運動公園内合宿所宿泊希望については、公益財団法人宮崎県スポーツ施設協会へ直接問い合わせて申し込んでください。
　（　HP　http//www.miyazaki-spokyo.jp/   TEL: 0985-58-5588　）</t>
    <rPh sb="1" eb="2">
      <t>イロ</t>
    </rPh>
    <rPh sb="13" eb="15">
      <t>ニュウリョク</t>
    </rPh>
    <rPh sb="23" eb="25">
      <t>ベントウ</t>
    </rPh>
    <rPh sb="28" eb="29">
      <t>モウ</t>
    </rPh>
    <rPh sb="30" eb="31">
      <t>コ</t>
    </rPh>
    <rPh sb="33" eb="34">
      <t>ウ</t>
    </rPh>
    <rPh sb="35" eb="36">
      <t>ツ</t>
    </rPh>
    <rPh sb="42" eb="45">
      <t>ミヤザキケン</t>
    </rPh>
    <rPh sb="45" eb="47">
      <t>ソウゴウ</t>
    </rPh>
    <rPh sb="47" eb="49">
      <t>ウンドウ</t>
    </rPh>
    <rPh sb="49" eb="51">
      <t>コウエン</t>
    </rPh>
    <rPh sb="51" eb="52">
      <t>ナイ</t>
    </rPh>
    <rPh sb="52" eb="54">
      <t>ガッシュク</t>
    </rPh>
    <rPh sb="54" eb="55">
      <t>ジョ</t>
    </rPh>
    <rPh sb="55" eb="57">
      <t>シュクハク</t>
    </rPh>
    <rPh sb="57" eb="59">
      <t>キボウ</t>
    </rPh>
    <rPh sb="65" eb="67">
      <t>コウエキ</t>
    </rPh>
    <rPh sb="67" eb="69">
      <t>ザイダン</t>
    </rPh>
    <rPh sb="69" eb="71">
      <t>ホウジン</t>
    </rPh>
    <rPh sb="71" eb="74">
      <t>ミヤザキケン</t>
    </rPh>
    <rPh sb="78" eb="80">
      <t>シセツ</t>
    </rPh>
    <rPh sb="80" eb="82">
      <t>キョウカイ</t>
    </rPh>
    <rPh sb="83" eb="85">
      <t>チョクセツ</t>
    </rPh>
    <rPh sb="85" eb="86">
      <t>ト</t>
    </rPh>
    <rPh sb="87" eb="88">
      <t>ア</t>
    </rPh>
    <rPh sb="91" eb="92">
      <t>モウ</t>
    </rPh>
    <rPh sb="93" eb="94">
      <t>コ</t>
    </rPh>
    <phoneticPr fontId="1"/>
  </si>
  <si>
    <t>監督</t>
    <rPh sb="0" eb="2">
      <t>カントク</t>
    </rPh>
    <phoneticPr fontId="1"/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</si>
  <si>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</si>
  <si>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</si>
  <si>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</si>
  <si>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</si>
  <si>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</si>
  <si>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</si>
  <si>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</si>
  <si>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</si>
  <si>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</si>
  <si>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年齢</t>
    <rPh sb="0" eb="2">
      <t>ネンレイ</t>
    </rPh>
    <phoneticPr fontId="1"/>
  </si>
  <si>
    <t>西暦</t>
    <rPh sb="0" eb="2">
      <t>セイレキ</t>
    </rPh>
    <phoneticPr fontId="1"/>
  </si>
  <si>
    <t>生年月日</t>
    <rPh sb="0" eb="2">
      <t>セイネン</t>
    </rPh>
    <rPh sb="2" eb="4">
      <t>ガッピ</t>
    </rPh>
    <phoneticPr fontId="1"/>
  </si>
  <si>
    <t>身長
（ｃｍ）</t>
    <rPh sb="0" eb="2">
      <t>シンチョウ</t>
    </rPh>
    <phoneticPr fontId="1"/>
  </si>
  <si>
    <t>体重
（ｋｇ）</t>
    <rPh sb="0" eb="2">
      <t>タイジュウ</t>
    </rPh>
    <phoneticPr fontId="1"/>
  </si>
  <si>
    <t>男子１</t>
    <rPh sb="0" eb="2">
      <t>ダンシ</t>
    </rPh>
    <phoneticPr fontId="1"/>
  </si>
  <si>
    <t>段位
学年</t>
    <rPh sb="0" eb="2">
      <t>ダンイ</t>
    </rPh>
    <rPh sb="3" eb="5">
      <t>ガクネン</t>
    </rPh>
    <phoneticPr fontId="1"/>
  </si>
  <si>
    <t>位</t>
    <rPh sb="0" eb="1">
      <t>クライ</t>
    </rPh>
    <phoneticPr fontId="1"/>
  </si>
  <si>
    <t>チーム名２</t>
    <rPh sb="3" eb="4">
      <t>メイ</t>
    </rPh>
    <phoneticPr fontId="1"/>
  </si>
  <si>
    <t>チーム名１</t>
    <rPh sb="3" eb="4">
      <t>メイ</t>
    </rPh>
    <phoneticPr fontId="1"/>
  </si>
  <si>
    <t>男子２</t>
    <rPh sb="0" eb="2">
      <t>ダンシ</t>
    </rPh>
    <phoneticPr fontId="1"/>
  </si>
  <si>
    <t>■男子出場者名簿</t>
    <rPh sb="1" eb="3">
      <t>ダンシ</t>
    </rPh>
    <rPh sb="3" eb="5">
      <t>シュツジョウ</t>
    </rPh>
    <rPh sb="5" eb="6">
      <t>シャ</t>
    </rPh>
    <rPh sb="6" eb="8">
      <t>メイボ</t>
    </rPh>
    <phoneticPr fontId="1"/>
  </si>
  <si>
    <t>監督</t>
    <rPh sb="0" eb="2">
      <t>カントク</t>
    </rPh>
    <phoneticPr fontId="1"/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</si>
  <si>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</si>
  <si>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</si>
  <si>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</si>
  <si>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</si>
  <si>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</si>
  <si>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</si>
  <si>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</si>
  <si>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■女子出場者名簿</t>
    <rPh sb="1" eb="3">
      <t>ジョシ</t>
    </rPh>
    <rPh sb="3" eb="5">
      <t>シュツジョウ</t>
    </rPh>
    <rPh sb="5" eb="6">
      <t>シャ</t>
    </rPh>
    <rPh sb="6" eb="8">
      <t>メイボ</t>
    </rPh>
    <phoneticPr fontId="1"/>
  </si>
  <si>
    <t>女子１</t>
    <rPh sb="0" eb="2">
      <t>ジョシ</t>
    </rPh>
    <phoneticPr fontId="1"/>
  </si>
  <si>
    <t>女子２</t>
    <rPh sb="0" eb="2">
      <t>ジョシ</t>
    </rPh>
    <phoneticPr fontId="1"/>
  </si>
  <si>
    <t>監督名</t>
    <rPh sb="0" eb="2">
      <t>カントク</t>
    </rPh>
    <rPh sb="2" eb="3">
      <t>メイ</t>
    </rPh>
    <phoneticPr fontId="1"/>
  </si>
  <si>
    <t>監督ふりがな</t>
    <rPh sb="0" eb="2">
      <t>カントク</t>
    </rPh>
    <phoneticPr fontId="1"/>
  </si>
  <si>
    <t>監督段位</t>
    <rPh sb="0" eb="2">
      <t>カントク</t>
    </rPh>
    <rPh sb="2" eb="4">
      <t>ダンイ</t>
    </rPh>
    <phoneticPr fontId="1"/>
  </si>
  <si>
    <t>チーム名</t>
    <rPh sb="3" eb="4">
      <t>メイ</t>
    </rPh>
    <phoneticPr fontId="1"/>
  </si>
  <si>
    <t>氏名</t>
    <rPh sb="0" eb="2">
      <t>シメイ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</si>
  <si>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</si>
  <si>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</si>
  <si>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①都道府県高校総体結果</t>
  </si>
  <si>
    <t>②都道府県高校新人結果</t>
  </si>
  <si>
    <t>プロ冊数</t>
    <rPh sb="2" eb="4">
      <t>サッスウ</t>
    </rPh>
    <phoneticPr fontId="1"/>
  </si>
  <si>
    <t>№</t>
  </si>
  <si>
    <t>チーム数</t>
    <rPh sb="3" eb="4">
      <t>スウ</t>
    </rPh>
    <phoneticPr fontId="1"/>
  </si>
  <si>
    <t>参加料</t>
    <rPh sb="0" eb="3">
      <t>サンカリョウ</t>
    </rPh>
    <phoneticPr fontId="1"/>
  </si>
  <si>
    <t>合計</t>
    <rPh sb="0" eb="2">
      <t>ゴウケイ</t>
    </rPh>
    <phoneticPr fontId="1"/>
  </si>
  <si>
    <t>交通手段</t>
    <rPh sb="0" eb="2">
      <t>コウツウ</t>
    </rPh>
    <rPh sb="2" eb="4">
      <t>シュダン</t>
    </rPh>
    <phoneticPr fontId="1"/>
  </si>
  <si>
    <t>大型バス</t>
    <rPh sb="0" eb="2">
      <t>オオガタ</t>
    </rPh>
    <phoneticPr fontId="1"/>
  </si>
  <si>
    <t>マイクロ</t>
    <phoneticPr fontId="1"/>
  </si>
  <si>
    <t>普通車</t>
    <rPh sb="0" eb="3">
      <t>フツウシャ</t>
    </rPh>
    <phoneticPr fontId="1"/>
  </si>
  <si>
    <t>到着予定</t>
    <rPh sb="0" eb="2">
      <t>トウチャク</t>
    </rPh>
    <rPh sb="2" eb="4">
      <t>ヨテイ</t>
    </rPh>
    <phoneticPr fontId="1"/>
  </si>
  <si>
    <t>食事時間</t>
    <rPh sb="0" eb="2">
      <t>ショクジ</t>
    </rPh>
    <rPh sb="2" eb="4">
      <t>ジカン</t>
    </rPh>
    <phoneticPr fontId="1"/>
  </si>
  <si>
    <t>夕食</t>
    <rPh sb="0" eb="2">
      <t>ユウショク</t>
    </rPh>
    <phoneticPr fontId="1"/>
  </si>
  <si>
    <t>朝食</t>
    <rPh sb="0" eb="2">
      <t>チョウショク</t>
    </rPh>
    <phoneticPr fontId="1"/>
  </si>
  <si>
    <t>宿泊場所</t>
    <rPh sb="0" eb="2">
      <t>シュクハク</t>
    </rPh>
    <rPh sb="2" eb="4">
      <t>バショ</t>
    </rPh>
    <phoneticPr fontId="1"/>
  </si>
  <si>
    <t>バスの手配</t>
    <rPh sb="3" eb="5">
      <t>テハイ</t>
    </rPh>
    <phoneticPr fontId="1"/>
  </si>
  <si>
    <t>備考</t>
    <rPh sb="0" eb="2">
      <t>ビコウ</t>
    </rPh>
    <phoneticPr fontId="1"/>
  </si>
  <si>
    <t>予定日</t>
    <rPh sb="0" eb="3">
      <t>ヨテイビ</t>
    </rPh>
    <phoneticPr fontId="1"/>
  </si>
  <si>
    <t>到着時間</t>
    <rPh sb="0" eb="2">
      <t>トウチャク</t>
    </rPh>
    <rPh sb="2" eb="4">
      <t>ジカン</t>
    </rPh>
    <phoneticPr fontId="1"/>
  </si>
  <si>
    <t>県番号</t>
    <rPh sb="0" eb="1">
      <t>ケン</t>
    </rPh>
    <rPh sb="1" eb="3">
      <t>バンゴウ</t>
    </rPh>
    <phoneticPr fontId="1"/>
  </si>
  <si>
    <t>弁当個数</t>
    <rPh sb="0" eb="2">
      <t>ベントウ</t>
    </rPh>
    <rPh sb="2" eb="4">
      <t>コスウ</t>
    </rPh>
    <phoneticPr fontId="1"/>
  </si>
  <si>
    <t>弁当金額</t>
    <rPh sb="0" eb="2">
      <t>ベントウ</t>
    </rPh>
    <rPh sb="2" eb="4">
      <t>キンガク</t>
    </rPh>
    <phoneticPr fontId="1"/>
  </si>
  <si>
    <t>宿泊人数</t>
    <rPh sb="0" eb="2">
      <t>シュクハク</t>
    </rPh>
    <rPh sb="2" eb="4">
      <t>ニンズウ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</si>
  <si>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</si>
  <si>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</si>
  <si>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申込</t>
    <rPh sb="0" eb="2">
      <t>モウシコミ</t>
    </rPh>
    <phoneticPr fontId="1"/>
  </si>
  <si>
    <t>総体</t>
    <rPh sb="0" eb="2">
      <t>ソウタイ</t>
    </rPh>
    <phoneticPr fontId="1"/>
  </si>
  <si>
    <t>新人</t>
    <rPh sb="0" eb="2">
      <t>シンジン</t>
    </rPh>
    <phoneticPr fontId="1"/>
  </si>
  <si>
    <t>性別</t>
    <rPh sb="0" eb="2">
      <t>セイベツ</t>
    </rPh>
    <phoneticPr fontId="12"/>
  </si>
  <si>
    <t>喫煙
or
禁煙</t>
    <rPh sb="0" eb="2">
      <t>キツエン</t>
    </rPh>
    <rPh sb="6" eb="8">
      <t>キンエン</t>
    </rPh>
    <phoneticPr fontId="12"/>
  </si>
  <si>
    <t>12月25日（日）泊</t>
    <rPh sb="2" eb="3">
      <t>ガツ</t>
    </rPh>
    <rPh sb="5" eb="6">
      <t>ニチ</t>
    </rPh>
    <rPh sb="7" eb="8">
      <t>ニチ</t>
    </rPh>
    <rPh sb="9" eb="10">
      <t>ハク</t>
    </rPh>
    <phoneticPr fontId="12"/>
  </si>
  <si>
    <t>12月26日（月）泊</t>
    <rPh sb="2" eb="3">
      <t>ガツ</t>
    </rPh>
    <rPh sb="5" eb="6">
      <t>ニチ</t>
    </rPh>
    <rPh sb="7" eb="8">
      <t>ゲツ</t>
    </rPh>
    <rPh sb="9" eb="10">
      <t>ハク</t>
    </rPh>
    <phoneticPr fontId="12"/>
  </si>
  <si>
    <t>12月27日（火）泊</t>
    <rPh sb="2" eb="3">
      <t>ガツ</t>
    </rPh>
    <rPh sb="5" eb="6">
      <t>ニチ</t>
    </rPh>
    <rPh sb="7" eb="8">
      <t>カ</t>
    </rPh>
    <rPh sb="9" eb="10">
      <t>ハク</t>
    </rPh>
    <phoneticPr fontId="12"/>
  </si>
  <si>
    <t>朝食付</t>
    <rPh sb="0" eb="2">
      <t>チョウショク</t>
    </rPh>
    <rPh sb="2" eb="3">
      <t>ツ</t>
    </rPh>
    <phoneticPr fontId="12"/>
  </si>
  <si>
    <t>2食付</t>
    <rPh sb="1" eb="2">
      <t>ショク</t>
    </rPh>
    <rPh sb="2" eb="3">
      <t>ツキ</t>
    </rPh>
    <phoneticPr fontId="12"/>
  </si>
  <si>
    <t>素泊まり</t>
    <rPh sb="0" eb="2">
      <t>スド</t>
    </rPh>
    <phoneticPr fontId="12"/>
  </si>
  <si>
    <t>備考</t>
    <rPh sb="0" eb="2">
      <t>ビコウ</t>
    </rPh>
    <phoneticPr fontId="12"/>
  </si>
  <si>
    <t>※禁煙・喫煙のご希望は、部屋数の都合でご希望に添えない場合がございますので、ご了承ください。</t>
    <rPh sb="1" eb="3">
      <t>キンエン</t>
    </rPh>
    <rPh sb="4" eb="6">
      <t>キツエン</t>
    </rPh>
    <rPh sb="8" eb="10">
      <t>キボウ</t>
    </rPh>
    <rPh sb="12" eb="14">
      <t>ヘヤ</t>
    </rPh>
    <rPh sb="14" eb="15">
      <t>スウ</t>
    </rPh>
    <rPh sb="16" eb="18">
      <t>ツゴウ</t>
    </rPh>
    <rPh sb="20" eb="22">
      <t>キボウ</t>
    </rPh>
    <rPh sb="23" eb="24">
      <t>ソ</t>
    </rPh>
    <rPh sb="27" eb="29">
      <t>バアイ</t>
    </rPh>
    <rPh sb="39" eb="41">
      <t>リョウショウ</t>
    </rPh>
    <phoneticPr fontId="12"/>
  </si>
  <si>
    <t>シメイ
（カタカナ記入）</t>
    <rPh sb="9" eb="11">
      <t>キニュウ</t>
    </rPh>
    <phoneticPr fontId="12"/>
  </si>
  <si>
    <t>■宿泊者名簿</t>
    <rPh sb="1" eb="3">
      <t>シュクハク</t>
    </rPh>
    <rPh sb="3" eb="4">
      <t>シャ</t>
    </rPh>
    <rPh sb="4" eb="6">
      <t>メイボ</t>
    </rPh>
    <phoneticPr fontId="1"/>
  </si>
  <si>
    <r>
      <t xml:space="preserve">区分
</t>
    </r>
    <r>
      <rPr>
        <sz val="8"/>
        <rFont val="MS UI Gothic"/>
        <family val="3"/>
        <charset val="128"/>
      </rPr>
      <t>（選択して入力してください）</t>
    </r>
    <rPh sb="0" eb="2">
      <t>クブン</t>
    </rPh>
    <rPh sb="4" eb="6">
      <t>センタク</t>
    </rPh>
    <rPh sb="8" eb="10">
      <t>ニュウリョク</t>
    </rPh>
    <phoneticPr fontId="12"/>
  </si>
  <si>
    <t>登録ＩＤ
（９桁）</t>
    <rPh sb="0" eb="2">
      <t>トウロク</t>
    </rPh>
    <rPh sb="7" eb="8">
      <t>ケタ</t>
    </rPh>
    <phoneticPr fontId="1"/>
  </si>
  <si>
    <t>ライセンス</t>
    <phoneticPr fontId="1"/>
  </si>
  <si>
    <t>段</t>
    <rPh sb="0" eb="1">
      <t>ダン</t>
    </rPh>
    <phoneticPr fontId="1"/>
  </si>
  <si>
    <t>①</t>
    <phoneticPr fontId="1"/>
  </si>
  <si>
    <t>②</t>
    <phoneticPr fontId="1"/>
  </si>
  <si>
    <t>③</t>
    <phoneticPr fontId="1"/>
  </si>
  <si>
    <t>宮崎県柔道連盟</t>
    <rPh sb="0" eb="3">
      <t>ミヤザキケン</t>
    </rPh>
    <rPh sb="3" eb="5">
      <t>ジュウドウ</t>
    </rPh>
    <rPh sb="5" eb="7">
      <t>レンメイ</t>
    </rPh>
    <phoneticPr fontId="1"/>
  </si>
  <si>
    <t>会長</t>
    <rPh sb="0" eb="2">
      <t>カイチョウ</t>
    </rPh>
    <phoneticPr fontId="1"/>
  </si>
  <si>
    <t>１．学校連絡先について</t>
    <rPh sb="2" eb="4">
      <t>ガッコウ</t>
    </rPh>
    <rPh sb="4" eb="7">
      <t>レンラクサキ</t>
    </rPh>
    <phoneticPr fontId="1"/>
  </si>
  <si>
    <t>印</t>
    <rPh sb="0" eb="1">
      <t>イン</t>
    </rPh>
    <phoneticPr fontId="1"/>
  </si>
  <si>
    <t>表記のことについて、開催要項を尊守し、下記のとおり参加申し込みをいたします。</t>
    <rPh sb="0" eb="2">
      <t>ヒョウキ</t>
    </rPh>
    <rPh sb="10" eb="12">
      <t>カイサイ</t>
    </rPh>
    <rPh sb="12" eb="14">
      <t>ヨウコウ</t>
    </rPh>
    <rPh sb="15" eb="16">
      <t>ミコト</t>
    </rPh>
    <rPh sb="16" eb="17">
      <t>モリ</t>
    </rPh>
    <rPh sb="19" eb="21">
      <t>カキ</t>
    </rPh>
    <rPh sb="25" eb="27">
      <t>サンカ</t>
    </rPh>
    <rPh sb="27" eb="28">
      <t>モウ</t>
    </rPh>
    <rPh sb="29" eb="30">
      <t>コ</t>
    </rPh>
    <phoneticPr fontId="1"/>
  </si>
  <si>
    <t>監督</t>
    <rPh sb="0" eb="2">
      <t>カントク</t>
    </rPh>
    <phoneticPr fontId="1"/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</si>
  <si>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</si>
  <si>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</si>
  <si>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</si>
  <si>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</si>
  <si>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</si>
  <si>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</si>
  <si>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</si>
  <si>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１）</t>
    <phoneticPr fontId="1"/>
  </si>
  <si>
    <t>２）</t>
  </si>
  <si>
    <t>３）</t>
  </si>
  <si>
    <t>４）</t>
  </si>
  <si>
    <t>５）</t>
  </si>
  <si>
    <t>６）</t>
  </si>
  <si>
    <t>学校名</t>
    <rPh sb="0" eb="3">
      <t>ガッコウメイ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</si>
  <si>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</si>
  <si>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</si>
  <si>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緊急連絡先</t>
    <rPh sb="0" eb="2">
      <t>キンキュウ</t>
    </rPh>
    <rPh sb="2" eb="5">
      <t>レンラクサキ</t>
    </rPh>
    <phoneticPr fontId="1"/>
  </si>
  <si>
    <t>ＦＡＸ</t>
    <phoneticPr fontId="1"/>
  </si>
  <si>
    <t>電子メール</t>
    <rPh sb="0" eb="2">
      <t>デンシ</t>
    </rPh>
    <phoneticPr fontId="1"/>
  </si>
  <si>
    <t>氏名</t>
    <rPh sb="0" eb="2">
      <t>シメイ</t>
    </rPh>
    <phoneticPr fontId="1"/>
  </si>
  <si>
    <t>登録ＩＤ</t>
    <rPh sb="0" eb="2">
      <t>トウロク</t>
    </rPh>
    <phoneticPr fontId="1"/>
  </si>
  <si>
    <t>生年月日</t>
    <rPh sb="0" eb="2">
      <t>セイネン</t>
    </rPh>
    <rPh sb="2" eb="4">
      <t>ガッピ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</si>
  <si>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</si>
  <si>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</si>
  <si>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１）</t>
    <phoneticPr fontId="1"/>
  </si>
  <si>
    <t>学年</t>
    <rPh sb="0" eb="2">
      <t>ガクネン</t>
    </rPh>
    <phoneticPr fontId="1"/>
  </si>
  <si>
    <t>２）</t>
    <phoneticPr fontId="1"/>
  </si>
  <si>
    <t>（様式１：男子）</t>
    <rPh sb="1" eb="3">
      <t>ヨウシキ</t>
    </rPh>
    <rPh sb="5" eb="7">
      <t>ダンシ</t>
    </rPh>
    <phoneticPr fontId="1"/>
  </si>
  <si>
    <t>矢野　吉則</t>
    <rPh sb="0" eb="2">
      <t>ヤノ</t>
    </rPh>
    <rPh sb="3" eb="4">
      <t>ヨシ</t>
    </rPh>
    <rPh sb="4" eb="5">
      <t>ソク</t>
    </rPh>
    <phoneticPr fontId="1"/>
  </si>
  <si>
    <t>（様式１：女子）</t>
    <rPh sb="1" eb="3">
      <t>ヨウシキ</t>
    </rPh>
    <rPh sb="5" eb="7">
      <t>ジョシ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</si>
  <si>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</si>
  <si>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</si>
  <si>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名前</t>
    <rPh sb="0" eb="2">
      <t>ナマエ</t>
    </rPh>
    <phoneticPr fontId="1"/>
  </si>
  <si>
    <t>（９桁の登録ＩＤを入力）</t>
    <rPh sb="2" eb="3">
      <t>ケタ</t>
    </rPh>
    <rPh sb="4" eb="6">
      <t>トウロク</t>
    </rPh>
    <rPh sb="9" eb="11">
      <t>ニュウリョク</t>
    </rPh>
    <phoneticPr fontId="1"/>
  </si>
  <si>
    <t>年齢</t>
    <rPh sb="0" eb="2">
      <t>ネンレイ</t>
    </rPh>
    <phoneticPr fontId="1"/>
  </si>
  <si>
    <t>審判員数</t>
    <rPh sb="0" eb="3">
      <t>シンパンイン</t>
    </rPh>
    <rPh sb="3" eb="4">
      <t>スウ</t>
    </rPh>
    <phoneticPr fontId="1"/>
  </si>
  <si>
    <t>審判員</t>
    <rPh sb="0" eb="3">
      <t>シンパンイン</t>
    </rPh>
    <phoneticPr fontId="1"/>
  </si>
  <si>
    <t>審判員めとめ</t>
    <rPh sb="0" eb="3">
      <t>シンパンイン</t>
    </rPh>
    <phoneticPr fontId="1"/>
  </si>
  <si>
    <t>No.</t>
    <phoneticPr fontId="1"/>
  </si>
  <si>
    <t>県番号</t>
    <rPh sb="0" eb="1">
      <t>ケン</t>
    </rPh>
    <rPh sb="1" eb="3">
      <t>バンゴウ</t>
    </rPh>
    <phoneticPr fontId="1"/>
  </si>
  <si>
    <t>県名</t>
    <rPh sb="0" eb="2">
      <t>ケンメイ</t>
    </rPh>
    <phoneticPr fontId="1"/>
  </si>
  <si>
    <t>学校名</t>
    <rPh sb="0" eb="3">
      <t>ガッコウメイ</t>
    </rPh>
    <phoneticPr fontId="1"/>
  </si>
  <si>
    <t>審判員氏名</t>
    <rPh sb="0" eb="3">
      <t>シンパンイン</t>
    </rPh>
    <rPh sb="3" eb="5">
      <t>シメイ</t>
    </rPh>
    <phoneticPr fontId="1"/>
  </si>
  <si>
    <t>審判員段位</t>
    <rPh sb="0" eb="3">
      <t>シンパンイン</t>
    </rPh>
    <rPh sb="3" eb="5">
      <t>ダンイ</t>
    </rPh>
    <phoneticPr fontId="1"/>
  </si>
  <si>
    <t>ライセンス</t>
    <phoneticPr fontId="1"/>
  </si>
  <si>
    <t>年齢</t>
    <rPh sb="0" eb="2">
      <t>ネンレイ</t>
    </rPh>
    <phoneticPr fontId="1"/>
  </si>
  <si>
    <t>登録ＩＤ</t>
    <rPh sb="0" eb="2">
      <t>トウロク</t>
    </rPh>
    <phoneticPr fontId="1"/>
  </si>
  <si>
    <t>選手１名</t>
  </si>
  <si>
    <t>選手１ふりがな</t>
  </si>
  <si>
    <t>選手１学年</t>
  </si>
  <si>
    <t>選手１身長</t>
  </si>
  <si>
    <t>選手１体重</t>
  </si>
  <si>
    <t>選手２名</t>
  </si>
  <si>
    <t>選手２ふりがな</t>
  </si>
  <si>
    <t>選手２学年</t>
  </si>
  <si>
    <t>選手２身長</t>
  </si>
  <si>
    <t>選手２体重</t>
  </si>
  <si>
    <t>選手３名</t>
  </si>
  <si>
    <t>選手３ふりがな</t>
  </si>
  <si>
    <t>選手３学年</t>
  </si>
  <si>
    <t>選手３身長</t>
  </si>
  <si>
    <t>選手３体重</t>
  </si>
  <si>
    <t>選手４名</t>
  </si>
  <si>
    <t>選手４ふりがな</t>
  </si>
  <si>
    <t>選手４学年</t>
  </si>
  <si>
    <t>選手４身長</t>
  </si>
  <si>
    <t>選手４体重</t>
  </si>
  <si>
    <t>選手５名</t>
  </si>
  <si>
    <t>選手５ふりがな</t>
  </si>
  <si>
    <t>選手５学年</t>
  </si>
  <si>
    <t>選手５身長</t>
  </si>
  <si>
    <t>選手５体重</t>
  </si>
  <si>
    <t>選手６名</t>
  </si>
  <si>
    <t>選手６ふりがな</t>
  </si>
  <si>
    <t>選手６学年</t>
  </si>
  <si>
    <t>選手６身長</t>
  </si>
  <si>
    <t>選手６体重</t>
  </si>
  <si>
    <t>選手７名</t>
  </si>
  <si>
    <t>選手７ふりがな</t>
  </si>
  <si>
    <t>選手７学年</t>
  </si>
  <si>
    <t>選手７身長</t>
  </si>
  <si>
    <t>選手７体重</t>
  </si>
  <si>
    <t>NO.</t>
    <phoneticPr fontId="1"/>
  </si>
  <si>
    <t>プロ渡数</t>
    <rPh sb="2" eb="3">
      <t>ワタル</t>
    </rPh>
    <rPh sb="3" eb="4">
      <t>スウ</t>
    </rPh>
    <phoneticPr fontId="1"/>
  </si>
  <si>
    <t>-</t>
    <phoneticPr fontId="1"/>
  </si>
  <si>
    <t>年齢</t>
    <rPh sb="0" eb="2">
      <t>ネンレイ</t>
    </rPh>
    <phoneticPr fontId="1"/>
  </si>
  <si>
    <t>■大会申込書</t>
    <rPh sb="1" eb="3">
      <t>タイカイ</t>
    </rPh>
    <rPh sb="3" eb="6">
      <t>モウシコミショ</t>
    </rPh>
    <phoneticPr fontId="1"/>
  </si>
  <si>
    <t>申し込み日を入力して、印刷後、校印を押して送付してください。</t>
    <rPh sb="0" eb="1">
      <t>モウ</t>
    </rPh>
    <rPh sb="2" eb="3">
      <t>コ</t>
    </rPh>
    <rPh sb="4" eb="5">
      <t>ヒ</t>
    </rPh>
    <rPh sb="6" eb="8">
      <t>ニュウリョク</t>
    </rPh>
    <rPh sb="11" eb="13">
      <t>インサツ</t>
    </rPh>
    <rPh sb="13" eb="14">
      <t>ゴ</t>
    </rPh>
    <rPh sb="15" eb="16">
      <t>コウ</t>
    </rPh>
    <rPh sb="16" eb="17">
      <t>イン</t>
    </rPh>
    <rPh sb="18" eb="19">
      <t>オ</t>
    </rPh>
    <rPh sb="21" eb="23">
      <t>ソウフ</t>
    </rPh>
    <phoneticPr fontId="1"/>
  </si>
  <si>
    <t>宿泊金額計</t>
    <rPh sb="0" eb="2">
      <t>シュクハク</t>
    </rPh>
    <rPh sb="2" eb="4">
      <t>キンガク</t>
    </rPh>
    <rPh sb="4" eb="5">
      <t>ケイ</t>
    </rPh>
    <phoneticPr fontId="1"/>
  </si>
  <si>
    <t>合計</t>
    <rPh sb="0" eb="2">
      <t>ゴウケイ</t>
    </rPh>
    <phoneticPr fontId="1"/>
  </si>
  <si>
    <t>■弁当・宿泊人数申込書</t>
    <rPh sb="1" eb="3">
      <t>ベントウ</t>
    </rPh>
    <rPh sb="4" eb="6">
      <t>シュクハク</t>
    </rPh>
    <rPh sb="6" eb="8">
      <t>ニンズウ</t>
    </rPh>
    <rPh sb="8" eb="10">
      <t>モウシコミ</t>
    </rPh>
    <rPh sb="10" eb="11">
      <t>ショ</t>
    </rPh>
    <phoneticPr fontId="1"/>
  </si>
  <si>
    <t>■初期設定画面（大会運営者用）　※関係者以外は変更を加えないで下さい。</t>
    <rPh sb="1" eb="3">
      <t>ショキ</t>
    </rPh>
    <rPh sb="3" eb="5">
      <t>セッテイ</t>
    </rPh>
    <rPh sb="5" eb="7">
      <t>ガメン</t>
    </rPh>
    <rPh sb="8" eb="10">
      <t>タイカイ</t>
    </rPh>
    <rPh sb="10" eb="12">
      <t>ウンエイ</t>
    </rPh>
    <rPh sb="12" eb="14">
      <t>シャヨウ</t>
    </rPh>
    <rPh sb="17" eb="20">
      <t>カンケイシャ</t>
    </rPh>
    <rPh sb="20" eb="22">
      <t>イガイ</t>
    </rPh>
    <rPh sb="23" eb="25">
      <t>ヘンコウ</t>
    </rPh>
    <rPh sb="26" eb="27">
      <t>クワ</t>
    </rPh>
    <rPh sb="31" eb="32">
      <t>クダ</t>
    </rPh>
    <phoneticPr fontId="1"/>
  </si>
  <si>
    <t>-</t>
    <phoneticPr fontId="1"/>
  </si>
  <si>
    <t>学校名</t>
    <rPh sb="0" eb="3">
      <t>ガッコウメイ</t>
    </rPh>
    <phoneticPr fontId="1"/>
  </si>
  <si>
    <t>学校名</t>
    <rPh sb="0" eb="3">
      <t>ガッコウメイ</t>
    </rPh>
    <phoneticPr fontId="1"/>
  </si>
  <si>
    <t>県名</t>
    <rPh sb="0" eb="2">
      <t>ケンメイ</t>
    </rPh>
    <phoneticPr fontId="1"/>
  </si>
  <si>
    <t>県番号</t>
    <rPh sb="0" eb="1">
      <t>ケン</t>
    </rPh>
    <rPh sb="1" eb="3">
      <t>バンゴウ</t>
    </rPh>
    <phoneticPr fontId="1"/>
  </si>
  <si>
    <t>宿泊備考</t>
    <rPh sb="0" eb="2">
      <t>シュクハク</t>
    </rPh>
    <rPh sb="2" eb="4">
      <t>ビコウ</t>
    </rPh>
    <phoneticPr fontId="1"/>
  </si>
  <si>
    <t>参加費</t>
    <rPh sb="0" eb="3">
      <t>サンカヒ</t>
    </rPh>
    <phoneticPr fontId="1"/>
  </si>
  <si>
    <t>チーム</t>
    <phoneticPr fontId="1"/>
  </si>
  <si>
    <t>チーム</t>
    <phoneticPr fontId="1"/>
  </si>
  <si>
    <t>×</t>
    <phoneticPr fontId="1"/>
  </si>
  <si>
    <t>＝</t>
    <phoneticPr fontId="1"/>
  </si>
  <si>
    <t>弁当代</t>
    <rPh sb="0" eb="2">
      <t>ベントウ</t>
    </rPh>
    <rPh sb="2" eb="3">
      <t>ダイ</t>
    </rPh>
    <phoneticPr fontId="1"/>
  </si>
  <si>
    <t>宿泊費</t>
    <rPh sb="0" eb="3">
      <t>シュクハクヒ</t>
    </rPh>
    <phoneticPr fontId="1"/>
  </si>
  <si>
    <t>弁当　計</t>
    <rPh sb="0" eb="2">
      <t>ベントウ</t>
    </rPh>
    <rPh sb="3" eb="4">
      <t>ケイ</t>
    </rPh>
    <phoneticPr fontId="1"/>
  </si>
  <si>
    <t>朝食付</t>
    <rPh sb="0" eb="2">
      <t>チョウショク</t>
    </rPh>
    <rPh sb="2" eb="3">
      <t>ツ</t>
    </rPh>
    <phoneticPr fontId="1"/>
  </si>
  <si>
    <t>２食付</t>
    <rPh sb="1" eb="2">
      <t>ショク</t>
    </rPh>
    <rPh sb="2" eb="3">
      <t>ツキ</t>
    </rPh>
    <phoneticPr fontId="1"/>
  </si>
  <si>
    <t>素泊り</t>
    <rPh sb="0" eb="1">
      <t>ス</t>
    </rPh>
    <rPh sb="1" eb="2">
      <t>トマ</t>
    </rPh>
    <phoneticPr fontId="1"/>
  </si>
  <si>
    <t>宿泊内訳</t>
    <rPh sb="0" eb="2">
      <t>シュクハク</t>
    </rPh>
    <rPh sb="2" eb="4">
      <t>ウチワケ</t>
    </rPh>
    <phoneticPr fontId="1"/>
  </si>
  <si>
    <t>宿泊計</t>
    <rPh sb="0" eb="2">
      <t>シュクハク</t>
    </rPh>
    <rPh sb="2" eb="3">
      <t>ケイ</t>
    </rPh>
    <phoneticPr fontId="1"/>
  </si>
  <si>
    <t>朝食付＋２食付＋素泊り</t>
    <rPh sb="0" eb="2">
      <t>チョウショク</t>
    </rPh>
    <rPh sb="2" eb="3">
      <t>ツ</t>
    </rPh>
    <rPh sb="5" eb="6">
      <t>ショク</t>
    </rPh>
    <rPh sb="6" eb="7">
      <t>ツ</t>
    </rPh>
    <rPh sb="8" eb="10">
      <t>スド</t>
    </rPh>
    <phoneticPr fontId="1"/>
  </si>
  <si>
    <t>宿泊人数計</t>
    <rPh sb="0" eb="2">
      <t>シュクハク</t>
    </rPh>
    <rPh sb="2" eb="4">
      <t>ニンズウ</t>
    </rPh>
    <rPh sb="4" eb="5">
      <t>ケイ</t>
    </rPh>
    <phoneticPr fontId="1"/>
  </si>
  <si>
    <t>宿泊費小計</t>
    <rPh sb="0" eb="3">
      <t>シュクハクヒ</t>
    </rPh>
    <rPh sb="3" eb="5">
      <t>ショウケイ</t>
    </rPh>
    <rPh sb="4" eb="5">
      <t>ケイ</t>
    </rPh>
    <phoneticPr fontId="1"/>
  </si>
  <si>
    <t>参加費内訳（宿泊費・弁当代込）</t>
    <rPh sb="0" eb="3">
      <t>サンカヒ</t>
    </rPh>
    <rPh sb="3" eb="5">
      <t>ウチワケ</t>
    </rPh>
    <rPh sb="6" eb="9">
      <t>シュクハクヒ</t>
    </rPh>
    <rPh sb="10" eb="12">
      <t>ベントウ</t>
    </rPh>
    <rPh sb="12" eb="13">
      <t>ダイ</t>
    </rPh>
    <rPh sb="13" eb="14">
      <t>コミ</t>
    </rPh>
    <phoneticPr fontId="1"/>
  </si>
  <si>
    <t>学校名</t>
    <rPh sb="0" eb="3">
      <t>ガッコウメイ</t>
    </rPh>
    <phoneticPr fontId="1"/>
  </si>
  <si>
    <t>↑高等学校・高校という名前を省いた学校名</t>
    <rPh sb="1" eb="3">
      <t>コウトウ</t>
    </rPh>
    <rPh sb="3" eb="5">
      <t>ガッコウ</t>
    </rPh>
    <rPh sb="6" eb="8">
      <t>コウコウ</t>
    </rPh>
    <rPh sb="11" eb="13">
      <t>ナマエ</t>
    </rPh>
    <rPh sb="14" eb="15">
      <t>ハブ</t>
    </rPh>
    <rPh sb="17" eb="20">
      <t>ガッコウメイ</t>
    </rPh>
    <phoneticPr fontId="1"/>
  </si>
  <si>
    <t>参考実績</t>
    <rPh sb="0" eb="2">
      <t>サンコウ</t>
    </rPh>
    <rPh sb="2" eb="4">
      <t>ジッセキ</t>
    </rPh>
    <phoneticPr fontId="1"/>
  </si>
  <si>
    <t>年度大会実績</t>
    <rPh sb="0" eb="2">
      <t>ネンド</t>
    </rPh>
    <rPh sb="2" eb="4">
      <t>タイカイ</t>
    </rPh>
    <rPh sb="4" eb="6">
      <t>ジッセキ</t>
    </rPh>
    <phoneticPr fontId="1"/>
  </si>
  <si>
    <t>平成２９</t>
    <rPh sb="0" eb="2">
      <t>ヘイセイ</t>
    </rPh>
    <phoneticPr fontId="1"/>
  </si>
  <si>
    <t>ver.</t>
    <phoneticPr fontId="1"/>
  </si>
  <si>
    <t>5.2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</si>
</sst>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&quot;チ&quot;&quot;ー&quot;&quot;ム&quot;"/>
  </numFmts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S UI Gothic"/>
      <family val="3"/>
      <charset val="128"/>
    </font>
    <font>
      <sz val="8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sz val="9"/>
      <color theme="1"/>
      <name val="MS UI Gothic"/>
      <family val="3"/>
      <charset val="128"/>
    </font>
    <font>
      <sz val="11"/>
      <color theme="0"/>
      <name val="MS UI Gothic"/>
      <family val="3"/>
      <charset val="128"/>
    </font>
    <font>
      <sz val="11"/>
      <name val="MS UI Gothic"/>
      <family val="3"/>
      <charset val="128"/>
    </font>
    <font>
      <sz val="16"/>
      <color theme="1"/>
      <name val="MS UI Gothic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color theme="1"/>
      <name val="MS UI Gothic"/>
      <family val="3"/>
      <charset val="128"/>
    </font>
    <font>
      <sz val="8"/>
      <name val="MS UI Gothic"/>
      <family val="3"/>
      <charset val="128"/>
    </font>
    <font>
      <sz val="9"/>
      <name val="MS UI Gothic"/>
      <family val="3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4"/>
      <color theme="1"/>
      <name val="MS UI Gothic"/>
      <family val="3"/>
      <charset val="128"/>
    </font>
    <font>
      <sz val="11"/>
      <color rgb="FFFF0000"/>
      <name val="MS UI Gothic"/>
      <family val="3"/>
      <charset val="128"/>
    </font>
    <font>
      <sz val="8"/>
      <color rgb="FFFF0000"/>
      <name val="MS UI Gothic"/>
      <family val="3"/>
      <charset val="128"/>
    </font>
    <font>
      <sz val="12"/>
      <color theme="1"/>
      <name val="MS UI Gothic"/>
      <family val="3"/>
      <charset val="128"/>
    </font>
    <font>
      <sz val="18"/>
      <color theme="1"/>
      <name val="MS UI Gothic"/>
      <family val="3"/>
      <charset val="128"/>
    </font>
    <font>
      <u/>
      <sz val="18"/>
      <color theme="1"/>
      <name val="MS UI Gothic"/>
      <family val="3"/>
      <charset val="128"/>
    </font>
    <font>
      <sz val="20"/>
      <color theme="1"/>
      <name val="MS UI Gothic"/>
      <family val="3"/>
      <charset val="128"/>
    </font>
    <font>
      <sz val="24"/>
      <color theme="1"/>
      <name val="MS UI Gothic"/>
      <family val="3"/>
      <charset val="128"/>
    </font>
    <font>
      <sz val="28"/>
      <color theme="1"/>
      <name val="MS UI Gothic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theme="0" tint="-0.14996795556505021"/>
      </left>
      <right/>
      <top/>
      <bottom style="medium">
        <color auto="1"/>
      </bottom>
      <diagonal/>
    </border>
    <border>
      <left style="medium">
        <color theme="0" tint="-0.1499679555650502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24994659260841701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24994659260841701"/>
      </bottom>
      <diagonal/>
    </border>
    <border>
      <left style="medium">
        <color theme="0" tint="-0.499984740745262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0" tint="-0.14996795556505021"/>
      </right>
      <top style="medium">
        <color theme="0" tint="-0.499984740745262"/>
      </top>
      <bottom/>
      <diagonal/>
    </border>
    <border>
      <left/>
      <right style="thick">
        <color theme="0" tint="-0.14996795556505021"/>
      </right>
      <top/>
      <bottom style="medium">
        <color theme="0" tint="-0.24994659260841701"/>
      </bottom>
      <diagonal/>
    </border>
    <border>
      <left/>
      <right style="thick">
        <color theme="0" tint="-0.1499679555650502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medium">
        <color theme="0" tint="-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9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15" xfId="0" applyFont="1" applyFill="1" applyBorder="1">
      <alignment vertical="center"/>
    </xf>
    <xf numFmtId="38" fontId="3" fillId="2" borderId="0" xfId="1" applyFont="1" applyFill="1">
      <alignment vertical="center"/>
    </xf>
    <xf numFmtId="0" fontId="5" fillId="0" borderId="0" xfId="0" applyFont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10" fillId="0" borderId="0" xfId="0" applyFont="1">
      <alignment vertical="center"/>
    </xf>
    <xf numFmtId="0" fontId="11" fillId="0" borderId="16" xfId="0" applyFont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63" xfId="0" applyFont="1" applyFill="1" applyBorder="1" applyAlignment="1" applyProtection="1">
      <alignment horizontal="center" vertical="center"/>
      <protection locked="0"/>
    </xf>
    <xf numFmtId="0" fontId="3" fillId="0" borderId="59" xfId="0" applyFont="1" applyFill="1" applyBorder="1" applyAlignment="1" applyProtection="1">
      <alignment horizontal="center" vertical="center"/>
      <protection locked="0"/>
    </xf>
    <xf numFmtId="0" fontId="3" fillId="0" borderId="58" xfId="0" applyFont="1" applyFill="1" applyBorder="1" applyAlignment="1" applyProtection="1">
      <alignment horizontal="center" vertical="center"/>
      <protection locked="0"/>
    </xf>
    <xf numFmtId="0" fontId="3" fillId="0" borderId="60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/>
      <protection locked="0"/>
    </xf>
    <xf numFmtId="0" fontId="3" fillId="9" borderId="33" xfId="0" applyFont="1" applyFill="1" applyBorder="1" applyAlignment="1">
      <alignment horizontal="center" vertical="center" shrinkToFit="1"/>
    </xf>
    <xf numFmtId="0" fontId="3" fillId="9" borderId="34" xfId="0" applyFont="1" applyFill="1" applyBorder="1" applyAlignment="1">
      <alignment horizontal="center" vertical="center" shrinkToFit="1"/>
    </xf>
    <xf numFmtId="0" fontId="3" fillId="9" borderId="35" xfId="0" applyFont="1" applyFill="1" applyBorder="1" applyAlignment="1">
      <alignment horizontal="center" vertical="center" shrinkToFit="1"/>
    </xf>
    <xf numFmtId="0" fontId="3" fillId="9" borderId="44" xfId="0" applyFont="1" applyFill="1" applyBorder="1" applyAlignment="1">
      <alignment horizontal="center" vertical="center" shrinkToFit="1"/>
    </xf>
    <xf numFmtId="0" fontId="3" fillId="5" borderId="63" xfId="0" applyFont="1" applyFill="1" applyBorder="1" applyAlignment="1">
      <alignment horizontal="center" vertical="center"/>
    </xf>
    <xf numFmtId="0" fontId="3" fillId="5" borderId="60" xfId="0" applyFont="1" applyFill="1" applyBorder="1" applyAlignment="1">
      <alignment horizontal="center" vertical="center"/>
    </xf>
    <xf numFmtId="0" fontId="3" fillId="5" borderId="61" xfId="0" applyFont="1" applyFill="1" applyBorder="1" applyAlignment="1">
      <alignment horizontal="center" vertical="center"/>
    </xf>
    <xf numFmtId="0" fontId="3" fillId="5" borderId="5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10" borderId="28" xfId="0" applyFont="1" applyFill="1" applyBorder="1" applyAlignment="1">
      <alignment horizontal="center" vertical="center"/>
    </xf>
    <xf numFmtId="0" fontId="3" fillId="10" borderId="29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49" fontId="3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0" fontId="3" fillId="9" borderId="62" xfId="0" applyFont="1" applyFill="1" applyBorder="1" applyAlignment="1">
      <alignment horizontal="center" vertical="center"/>
    </xf>
    <xf numFmtId="0" fontId="15" fillId="9" borderId="62" xfId="0" applyFont="1" applyFill="1" applyBorder="1" applyAlignment="1">
      <alignment horizontal="center" vertical="center"/>
    </xf>
    <xf numFmtId="0" fontId="10" fillId="0" borderId="16" xfId="0" applyFont="1" applyBorder="1">
      <alignment vertical="center"/>
    </xf>
    <xf numFmtId="0" fontId="10" fillId="0" borderId="0" xfId="0" applyFo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6" fillId="0" borderId="0" xfId="0" applyFont="1" applyProtection="1">
      <alignment vertical="center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distributed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0" fillId="0" borderId="0" xfId="0" applyProtection="1">
      <alignment vertical="center"/>
      <protection hidden="1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38" fontId="3" fillId="9" borderId="81" xfId="0" applyNumberFormat="1" applyFont="1" applyFill="1" applyBorder="1" applyAlignment="1">
      <alignment horizontal="center" vertical="center" shrinkToFit="1"/>
    </xf>
    <xf numFmtId="38" fontId="3" fillId="9" borderId="56" xfId="0" applyNumberFormat="1" applyFont="1" applyFill="1" applyBorder="1" applyAlignment="1">
      <alignment horizontal="center" vertical="center" shrinkToFit="1"/>
    </xf>
    <xf numFmtId="38" fontId="3" fillId="9" borderId="82" xfId="0" applyNumberFormat="1" applyFont="1" applyFill="1" applyBorder="1" applyAlignment="1">
      <alignment horizontal="center" vertical="center" shrinkToFit="1"/>
    </xf>
    <xf numFmtId="0" fontId="9" fillId="11" borderId="0" xfId="0" applyFont="1" applyFill="1" applyAlignment="1" applyProtection="1">
      <alignment horizontal="left" vertical="center"/>
      <protection hidden="1"/>
    </xf>
    <xf numFmtId="0" fontId="3" fillId="12" borderId="0" xfId="0" applyFont="1" applyFill="1">
      <alignment vertical="center"/>
    </xf>
    <xf numFmtId="0" fontId="3" fillId="11" borderId="0" xfId="0" applyFont="1" applyFill="1" applyAlignment="1" applyProtection="1">
      <alignment horizontal="left" vertical="center"/>
      <protection hidden="1"/>
    </xf>
    <xf numFmtId="0" fontId="3" fillId="0" borderId="66" xfId="0" applyFont="1" applyBorder="1" applyAlignment="1" applyProtection="1">
      <alignment horizontal="left" vertical="center" shrinkToFit="1"/>
      <protection locked="0"/>
    </xf>
    <xf numFmtId="0" fontId="3" fillId="0" borderId="65" xfId="0" applyFont="1" applyFill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/>
      <protection locked="0"/>
    </xf>
    <xf numFmtId="49" fontId="3" fillId="0" borderId="64" xfId="0" applyNumberFormat="1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left" vertical="center" shrinkToFit="1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49" fontId="3" fillId="0" borderId="59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49" fontId="3" fillId="0" borderId="60" xfId="0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left" vertical="center" shrinkToFit="1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49" fontId="3" fillId="0" borderId="61" xfId="0" applyNumberFormat="1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9" borderId="57" xfId="0" applyFont="1" applyFill="1" applyBorder="1" applyAlignment="1">
      <alignment horizontal="center" vertical="center"/>
    </xf>
    <xf numFmtId="0" fontId="3" fillId="9" borderId="6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63" xfId="0" applyFont="1" applyFill="1" applyBorder="1" applyAlignment="1" applyProtection="1">
      <alignment horizontal="center" vertical="center"/>
      <protection locked="0" hidden="1"/>
    </xf>
    <xf numFmtId="0" fontId="3" fillId="5" borderId="59" xfId="0" applyFont="1" applyFill="1" applyBorder="1" applyAlignment="1" applyProtection="1">
      <alignment horizontal="center" vertical="center"/>
      <protection locked="0" hidden="1"/>
    </xf>
    <xf numFmtId="0" fontId="3" fillId="5" borderId="58" xfId="0" applyFont="1" applyFill="1" applyBorder="1" applyAlignment="1" applyProtection="1">
      <alignment horizontal="center" vertical="center"/>
      <protection locked="0" hidden="1"/>
    </xf>
    <xf numFmtId="0" fontId="3" fillId="9" borderId="58" xfId="0" applyFont="1" applyFill="1" applyBorder="1" applyAlignment="1">
      <alignment horizontal="center" vertical="center"/>
    </xf>
    <xf numFmtId="0" fontId="15" fillId="9" borderId="58" xfId="0" applyFont="1" applyFill="1" applyBorder="1" applyAlignment="1">
      <alignment horizontal="center" vertical="center"/>
    </xf>
    <xf numFmtId="38" fontId="3" fillId="9" borderId="83" xfId="0" applyNumberFormat="1" applyFont="1" applyFill="1" applyBorder="1" applyAlignment="1">
      <alignment horizontal="center" vertical="center" shrinkToFit="1"/>
    </xf>
    <xf numFmtId="38" fontId="3" fillId="9" borderId="47" xfId="0" applyNumberFormat="1" applyFont="1" applyFill="1" applyBorder="1" applyAlignment="1">
      <alignment horizontal="center" vertical="center" shrinkToFit="1"/>
    </xf>
    <xf numFmtId="38" fontId="3" fillId="9" borderId="55" xfId="0" applyNumberFormat="1" applyFont="1" applyFill="1" applyBorder="1" applyAlignment="1">
      <alignment horizontal="center" vertical="center" shrinkToFit="1"/>
    </xf>
    <xf numFmtId="0" fontId="10" fillId="0" borderId="0" xfId="0" applyFont="1" applyProtection="1">
      <alignment vertical="center"/>
      <protection locked="0" hidden="1"/>
    </xf>
    <xf numFmtId="0" fontId="10" fillId="0" borderId="0" xfId="0" applyFont="1" applyBorder="1" applyProtection="1">
      <alignment vertical="center"/>
      <protection locked="0" hidden="1"/>
    </xf>
    <xf numFmtId="0" fontId="10" fillId="0" borderId="0" xfId="0" applyFont="1" applyBorder="1" applyAlignment="1" applyProtection="1">
      <alignment horizontal="center" vertical="center"/>
      <protection locked="0" hidden="1"/>
    </xf>
    <xf numFmtId="38" fontId="10" fillId="0" borderId="0" xfId="1" applyFont="1" applyBorder="1" applyProtection="1">
      <alignment vertical="center"/>
      <protection locked="0" hidden="1"/>
    </xf>
    <xf numFmtId="0" fontId="10" fillId="0" borderId="0" xfId="0" applyFont="1" applyBorder="1">
      <alignment vertical="center"/>
    </xf>
    <xf numFmtId="0" fontId="17" fillId="0" borderId="0" xfId="0" applyFont="1" applyBorder="1" applyProtection="1">
      <alignment vertical="center"/>
      <protection locked="0" hidden="1"/>
    </xf>
    <xf numFmtId="0" fontId="17" fillId="0" borderId="0" xfId="0" applyFont="1" applyBorder="1" applyAlignment="1" applyProtection="1">
      <alignment horizontal="center" vertical="center"/>
      <protection locked="0" hidden="1"/>
    </xf>
    <xf numFmtId="0" fontId="18" fillId="0" borderId="0" xfId="0" applyFont="1" applyBorder="1" applyProtection="1">
      <alignment vertical="center"/>
      <protection locked="0" hidden="1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center" vertical="center" textRotation="255"/>
    </xf>
    <xf numFmtId="0" fontId="10" fillId="0" borderId="16" xfId="0" applyFont="1" applyBorder="1" applyAlignment="1">
      <alignment horizontal="center" vertical="center"/>
    </xf>
    <xf numFmtId="38" fontId="10" fillId="11" borderId="16" xfId="0" applyNumberFormat="1" applyFont="1" applyFill="1" applyBorder="1">
      <alignment vertical="center"/>
    </xf>
    <xf numFmtId="38" fontId="10" fillId="0" borderId="16" xfId="0" applyNumberFormat="1" applyFont="1" applyBorder="1">
      <alignment vertical="center"/>
    </xf>
    <xf numFmtId="0" fontId="10" fillId="11" borderId="16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left" vertical="center"/>
      <protection hidden="1"/>
    </xf>
    <xf numFmtId="0" fontId="20" fillId="2" borderId="0" xfId="0" applyFont="1" applyFill="1" applyBorder="1" applyAlignment="1">
      <alignment horizontal="center" vertical="center"/>
    </xf>
    <xf numFmtId="38" fontId="27" fillId="0" borderId="0" xfId="1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38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3" fillId="0" borderId="68" xfId="0" applyFont="1" applyBorder="1" applyAlignment="1" applyProtection="1">
      <alignment horizontal="center" vertical="center" shrinkToFit="1"/>
      <protection locked="0"/>
    </xf>
    <xf numFmtId="0" fontId="3" fillId="0" borderId="66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65" xfId="0" applyFont="1" applyBorder="1" applyAlignment="1" applyProtection="1">
      <alignment horizontal="center" vertical="center" shrinkToFit="1"/>
      <protection locked="0"/>
    </xf>
    <xf numFmtId="0" fontId="3" fillId="0" borderId="36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0" fillId="0" borderId="64" xfId="0" applyBorder="1">
      <alignment vertical="center"/>
    </xf>
    <xf numFmtId="0" fontId="0" fillId="13" borderId="16" xfId="0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/>
    <xf numFmtId="0" fontId="7" fillId="3" borderId="0" xfId="0" applyFont="1" applyFill="1" applyBorder="1" applyAlignment="1">
      <alignment vertical="center"/>
    </xf>
    <xf numFmtId="38" fontId="3" fillId="0" borderId="10" xfId="1" applyFont="1" applyFill="1" applyBorder="1" applyAlignment="1" applyProtection="1">
      <alignment horizontal="center" vertical="center"/>
      <protection locked="0"/>
    </xf>
    <xf numFmtId="38" fontId="3" fillId="0" borderId="11" xfId="1" applyFont="1" applyFill="1" applyBorder="1" applyAlignment="1" applyProtection="1">
      <alignment horizontal="center" vertical="center"/>
      <protection locked="0"/>
    </xf>
    <xf numFmtId="38" fontId="3" fillId="0" borderId="19" xfId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hidden="1"/>
    </xf>
    <xf numFmtId="0" fontId="7" fillId="3" borderId="1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38" fontId="3" fillId="0" borderId="13" xfId="1" applyFont="1" applyFill="1" applyBorder="1" applyAlignment="1" applyProtection="1">
      <alignment horizontal="center" vertical="center"/>
      <protection locked="0"/>
    </xf>
    <xf numFmtId="38" fontId="3" fillId="0" borderId="9" xfId="1" applyFont="1" applyFill="1" applyBorder="1" applyAlignment="1" applyProtection="1">
      <alignment horizontal="center" vertical="center"/>
      <protection locked="0"/>
    </xf>
    <xf numFmtId="38" fontId="3" fillId="0" borderId="20" xfId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38" fontId="3" fillId="0" borderId="10" xfId="1" applyFont="1" applyFill="1" applyBorder="1" applyAlignment="1" applyProtection="1">
      <alignment horizontal="center" vertical="center"/>
      <protection locked="0" hidden="1"/>
    </xf>
    <xf numFmtId="38" fontId="3" fillId="0" borderId="11" xfId="1" applyFont="1" applyFill="1" applyBorder="1" applyAlignment="1" applyProtection="1">
      <alignment horizontal="center" vertical="center"/>
      <protection locked="0" hidden="1"/>
    </xf>
    <xf numFmtId="38" fontId="3" fillId="0" borderId="19" xfId="1" applyFont="1" applyFill="1" applyBorder="1" applyAlignment="1" applyProtection="1">
      <alignment horizontal="center" vertical="center"/>
      <protection locked="0" hidden="1"/>
    </xf>
    <xf numFmtId="38" fontId="3" fillId="0" borderId="13" xfId="1" applyFont="1" applyFill="1" applyBorder="1" applyAlignment="1" applyProtection="1">
      <alignment horizontal="center" vertical="center"/>
      <protection locked="0" hidden="1"/>
    </xf>
    <xf numFmtId="38" fontId="3" fillId="0" borderId="9" xfId="1" applyFont="1" applyFill="1" applyBorder="1" applyAlignment="1" applyProtection="1">
      <alignment horizontal="center" vertical="center"/>
      <protection locked="0" hidden="1"/>
    </xf>
    <xf numFmtId="38" fontId="3" fillId="0" borderId="20" xfId="1" applyFont="1" applyFill="1" applyBorder="1" applyAlignment="1" applyProtection="1">
      <alignment horizontal="center" vertical="center"/>
      <protection locked="0" hidden="1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6" xfId="0" applyFont="1" applyFill="1" applyBorder="1" applyAlignment="1">
      <alignment horizontal="center" vertical="center"/>
    </xf>
    <xf numFmtId="0" fontId="3" fillId="0" borderId="70" xfId="0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0" fontId="3" fillId="0" borderId="72" xfId="0" applyFont="1" applyBorder="1" applyAlignment="1" applyProtection="1">
      <alignment horizontal="center" vertical="center"/>
      <protection locked="0"/>
    </xf>
    <xf numFmtId="0" fontId="3" fillId="0" borderId="73" xfId="0" applyFont="1" applyBorder="1" applyAlignment="1" applyProtection="1">
      <alignment horizontal="center" vertical="center"/>
      <protection locked="0"/>
    </xf>
    <xf numFmtId="0" fontId="3" fillId="0" borderId="74" xfId="0" applyFont="1" applyBorder="1" applyAlignment="1" applyProtection="1">
      <alignment horizontal="center" vertical="center"/>
      <protection locked="0"/>
    </xf>
    <xf numFmtId="0" fontId="3" fillId="0" borderId="75" xfId="0" applyFont="1" applyBorder="1" applyAlignment="1" applyProtection="1">
      <alignment horizontal="center" vertical="center"/>
      <protection locked="0"/>
    </xf>
    <xf numFmtId="49" fontId="3" fillId="0" borderId="70" xfId="0" applyNumberFormat="1" applyFont="1" applyBorder="1" applyAlignment="1" applyProtection="1">
      <alignment horizontal="center" vertical="center"/>
      <protection locked="0"/>
    </xf>
    <xf numFmtId="49" fontId="3" fillId="0" borderId="71" xfId="0" applyNumberFormat="1" applyFont="1" applyBorder="1" applyAlignment="1" applyProtection="1">
      <alignment horizontal="center" vertical="center"/>
      <protection locked="0"/>
    </xf>
    <xf numFmtId="49" fontId="3" fillId="0" borderId="72" xfId="0" applyNumberFormat="1" applyFont="1" applyBorder="1" applyAlignment="1" applyProtection="1">
      <alignment horizontal="center" vertical="center"/>
      <protection locked="0"/>
    </xf>
    <xf numFmtId="49" fontId="3" fillId="0" borderId="73" xfId="0" applyNumberFormat="1" applyFont="1" applyBorder="1" applyAlignment="1" applyProtection="1">
      <alignment horizontal="center" vertical="center"/>
      <protection locked="0"/>
    </xf>
    <xf numFmtId="49" fontId="3" fillId="0" borderId="74" xfId="0" applyNumberFormat="1" applyFont="1" applyBorder="1" applyAlignment="1" applyProtection="1">
      <alignment horizontal="center" vertical="center"/>
      <protection locked="0"/>
    </xf>
    <xf numFmtId="49" fontId="3" fillId="0" borderId="75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top"/>
    </xf>
    <xf numFmtId="176" fontId="3" fillId="2" borderId="0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>
      <alignment horizontal="center" vertical="top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7" borderId="66" xfId="0" applyFont="1" applyFill="1" applyBorder="1" applyAlignment="1" applyProtection="1">
      <alignment horizontal="center" vertical="center"/>
    </xf>
    <xf numFmtId="0" fontId="3" fillId="7" borderId="67" xfId="0" applyFont="1" applyFill="1" applyBorder="1" applyAlignment="1" applyProtection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5" borderId="57" xfId="0" applyFont="1" applyFill="1" applyBorder="1" applyAlignment="1">
      <alignment horizontal="center" vertical="center" wrapText="1"/>
    </xf>
    <xf numFmtId="0" fontId="3" fillId="5" borderId="58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4" borderId="47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 wrapText="1"/>
    </xf>
    <xf numFmtId="0" fontId="3" fillId="5" borderId="50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3" fillId="0" borderId="49" xfId="0" applyFont="1" applyBorder="1" applyAlignment="1">
      <alignment horizontal="center" vertical="center"/>
    </xf>
    <xf numFmtId="0" fontId="9" fillId="5" borderId="0" xfId="0" applyFont="1" applyFill="1" applyAlignment="1">
      <alignment horizontal="left" vertical="center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5" borderId="41" xfId="0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 wrapText="1"/>
    </xf>
    <xf numFmtId="0" fontId="3" fillId="10" borderId="24" xfId="0" applyFont="1" applyFill="1" applyBorder="1" applyAlignment="1">
      <alignment horizontal="center" vertical="center"/>
    </xf>
    <xf numFmtId="0" fontId="3" fillId="10" borderId="25" xfId="0" applyFont="1" applyFill="1" applyBorder="1" applyAlignment="1">
      <alignment horizontal="center" vertical="center"/>
    </xf>
    <xf numFmtId="0" fontId="3" fillId="10" borderId="29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10" borderId="23" xfId="0" applyFont="1" applyFill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center" vertical="center"/>
    </xf>
    <xf numFmtId="0" fontId="3" fillId="10" borderId="50" xfId="0" applyFont="1" applyFill="1" applyBorder="1" applyAlignment="1">
      <alignment horizontal="center" vertical="center"/>
    </xf>
    <xf numFmtId="0" fontId="3" fillId="10" borderId="42" xfId="0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/>
    </xf>
    <xf numFmtId="0" fontId="3" fillId="10" borderId="57" xfId="0" applyFont="1" applyFill="1" applyBorder="1" applyAlignment="1">
      <alignment horizontal="center" vertical="center" wrapText="1"/>
    </xf>
    <xf numFmtId="0" fontId="3" fillId="10" borderId="58" xfId="0" applyFont="1" applyFill="1" applyBorder="1" applyAlignment="1">
      <alignment horizontal="center" vertical="center"/>
    </xf>
    <xf numFmtId="0" fontId="3" fillId="10" borderId="31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 wrapText="1"/>
    </xf>
    <xf numFmtId="0" fontId="5" fillId="10" borderId="24" xfId="0" applyFont="1" applyFill="1" applyBorder="1" applyAlignment="1">
      <alignment horizontal="center" vertical="center"/>
    </xf>
    <xf numFmtId="0" fontId="5" fillId="10" borderId="29" xfId="0" applyFont="1" applyFill="1" applyBorder="1" applyAlignment="1">
      <alignment horizontal="center" vertical="center"/>
    </xf>
    <xf numFmtId="0" fontId="9" fillId="1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9" borderId="57" xfId="0" applyFont="1" applyFill="1" applyBorder="1" applyAlignment="1">
      <alignment horizontal="center" vertical="center"/>
    </xf>
    <xf numFmtId="0" fontId="3" fillId="9" borderId="62" xfId="0" applyFont="1" applyFill="1" applyBorder="1" applyAlignment="1">
      <alignment horizontal="center" vertical="center"/>
    </xf>
    <xf numFmtId="0" fontId="3" fillId="9" borderId="57" xfId="0" applyFont="1" applyFill="1" applyBorder="1" applyAlignment="1">
      <alignment horizontal="center" vertical="center" wrapText="1"/>
    </xf>
    <xf numFmtId="0" fontId="15" fillId="9" borderId="57" xfId="0" applyFont="1" applyFill="1" applyBorder="1" applyAlignment="1">
      <alignment horizontal="center" vertical="center" wrapText="1"/>
    </xf>
    <xf numFmtId="0" fontId="15" fillId="9" borderId="62" xfId="0" applyFont="1" applyFill="1" applyBorder="1" applyAlignment="1">
      <alignment horizontal="center" vertical="center"/>
    </xf>
    <xf numFmtId="0" fontId="9" fillId="8" borderId="0" xfId="0" applyFont="1" applyFill="1" applyAlignment="1">
      <alignment horizontal="left" vertical="center"/>
    </xf>
    <xf numFmtId="0" fontId="3" fillId="9" borderId="23" xfId="0" applyFont="1" applyFill="1" applyBorder="1" applyAlignment="1">
      <alignment horizontal="center" vertical="center" shrinkToFit="1"/>
    </xf>
    <xf numFmtId="0" fontId="3" fillId="9" borderId="24" xfId="0" applyFont="1" applyFill="1" applyBorder="1" applyAlignment="1">
      <alignment horizontal="center" vertical="center" shrinkToFit="1"/>
    </xf>
    <xf numFmtId="0" fontId="3" fillId="9" borderId="25" xfId="0" applyFont="1" applyFill="1" applyBorder="1" applyAlignment="1">
      <alignment horizontal="center" vertical="center" shrinkToFit="1"/>
    </xf>
    <xf numFmtId="0" fontId="3" fillId="9" borderId="4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19" fillId="12" borderId="0" xfId="0" applyFont="1" applyFill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4" borderId="16" xfId="0" applyFont="1" applyFill="1" applyBorder="1" applyAlignment="1" applyProtection="1">
      <alignment horizontal="center" vertical="center"/>
      <protection locked="0" hidden="1"/>
    </xf>
    <xf numFmtId="0" fontId="3" fillId="0" borderId="0" xfId="0" applyFont="1" applyAlignment="1">
      <alignment horizontal="center" vertical="center"/>
    </xf>
    <xf numFmtId="0" fontId="8" fillId="4" borderId="16" xfId="0" applyFont="1" applyFill="1" applyBorder="1" applyAlignment="1" applyProtection="1">
      <alignment horizontal="center" vertical="center"/>
      <protection locked="0" hidden="1"/>
    </xf>
    <xf numFmtId="0" fontId="3" fillId="0" borderId="0" xfId="0" applyFont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8" fillId="4" borderId="16" xfId="0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5" borderId="16" xfId="0" applyFont="1" applyFill="1" applyBorder="1" applyAlignment="1" applyProtection="1">
      <alignment horizontal="center" vertical="center"/>
      <protection locked="0" hidden="1"/>
    </xf>
    <xf numFmtId="0" fontId="3" fillId="5" borderId="29" xfId="0" applyFont="1" applyFill="1" applyBorder="1" applyAlignment="1" applyProtection="1">
      <alignment horizontal="center" vertical="center"/>
      <protection locked="0" hidden="1"/>
    </xf>
    <xf numFmtId="0" fontId="3" fillId="6" borderId="16" xfId="0" applyFont="1" applyFill="1" applyBorder="1" applyAlignment="1" applyProtection="1">
      <alignment horizontal="center" vertical="center"/>
      <protection locked="0" hidden="1"/>
    </xf>
    <xf numFmtId="0" fontId="3" fillId="6" borderId="29" xfId="0" applyFont="1" applyFill="1" applyBorder="1" applyAlignment="1" applyProtection="1">
      <alignment horizontal="center" vertical="center"/>
      <protection locked="0" hidden="1"/>
    </xf>
    <xf numFmtId="0" fontId="3" fillId="5" borderId="16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/>
    </xf>
    <xf numFmtId="0" fontId="3" fillId="5" borderId="24" xfId="0" applyFont="1" applyFill="1" applyBorder="1" applyAlignment="1" applyProtection="1">
      <alignment horizontal="center" vertical="center"/>
      <protection locked="0" hidden="1"/>
    </xf>
    <xf numFmtId="0" fontId="3" fillId="6" borderId="24" xfId="0" applyFont="1" applyFill="1" applyBorder="1" applyAlignment="1" applyProtection="1">
      <alignment horizontal="center" vertical="center"/>
      <protection locked="0" hidden="1"/>
    </xf>
    <xf numFmtId="0" fontId="3" fillId="5" borderId="18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  <protection locked="0" hidden="1"/>
    </xf>
    <xf numFmtId="0" fontId="3" fillId="4" borderId="22" xfId="0" applyFont="1" applyFill="1" applyBorder="1" applyAlignment="1" applyProtection="1">
      <alignment horizontal="center" vertical="center"/>
      <protection locked="0" hidden="1"/>
    </xf>
    <xf numFmtId="0" fontId="3" fillId="4" borderId="28" xfId="0" applyFont="1" applyFill="1" applyBorder="1" applyAlignment="1" applyProtection="1">
      <alignment horizontal="center" vertical="center"/>
      <protection locked="0" hidden="1"/>
    </xf>
    <xf numFmtId="0" fontId="3" fillId="4" borderId="29" xfId="0" applyFont="1" applyFill="1" applyBorder="1" applyAlignment="1" applyProtection="1">
      <alignment horizontal="center" vertical="center"/>
      <protection locked="0" hidden="1"/>
    </xf>
    <xf numFmtId="0" fontId="3" fillId="4" borderId="30" xfId="0" applyFont="1" applyFill="1" applyBorder="1" applyAlignment="1" applyProtection="1">
      <alignment horizontal="center" vertical="center"/>
      <protection locked="0" hidden="1"/>
    </xf>
    <xf numFmtId="0" fontId="3" fillId="5" borderId="42" xfId="0" applyFont="1" applyFill="1" applyBorder="1" applyAlignment="1" applyProtection="1">
      <alignment horizontal="center" vertical="center"/>
      <protection locked="0" hidden="1"/>
    </xf>
    <xf numFmtId="0" fontId="3" fillId="5" borderId="18" xfId="0" applyFont="1" applyFill="1" applyBorder="1" applyAlignment="1" applyProtection="1">
      <alignment horizontal="center" vertical="center"/>
      <protection locked="0" hidden="1"/>
    </xf>
    <xf numFmtId="0" fontId="3" fillId="5" borderId="31" xfId="0" applyFont="1" applyFill="1" applyBorder="1" applyAlignment="1" applyProtection="1">
      <alignment horizontal="center" vertical="center"/>
      <protection locked="0" hidden="1"/>
    </xf>
    <xf numFmtId="0" fontId="3" fillId="4" borderId="23" xfId="0" applyFont="1" applyFill="1" applyBorder="1" applyAlignment="1" applyProtection="1">
      <alignment horizontal="center" vertical="center"/>
      <protection locked="0" hidden="1"/>
    </xf>
    <xf numFmtId="0" fontId="3" fillId="4" borderId="24" xfId="0" applyFont="1" applyFill="1" applyBorder="1" applyAlignment="1" applyProtection="1">
      <alignment horizontal="center" vertical="center"/>
      <protection locked="0" hidden="1"/>
    </xf>
    <xf numFmtId="0" fontId="3" fillId="4" borderId="41" xfId="0" applyFont="1" applyFill="1" applyBorder="1" applyAlignment="1" applyProtection="1">
      <alignment horizontal="center" vertical="center"/>
      <protection locked="0"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69" xfId="0" applyFont="1" applyBorder="1" applyAlignment="1" applyProtection="1">
      <alignment horizontal="center" vertical="center"/>
      <protection hidden="1"/>
    </xf>
    <xf numFmtId="0" fontId="10" fillId="0" borderId="79" xfId="0" applyFont="1" applyBorder="1" applyAlignment="1" applyProtection="1">
      <alignment horizontal="center" vertical="center"/>
      <protection hidden="1"/>
    </xf>
    <xf numFmtId="0" fontId="10" fillId="0" borderId="68" xfId="0" applyFont="1" applyBorder="1" applyAlignment="1" applyProtection="1">
      <alignment horizontal="center" vertical="center"/>
      <protection hidden="1"/>
    </xf>
    <xf numFmtId="0" fontId="10" fillId="0" borderId="41" xfId="0" applyFont="1" applyBorder="1" applyAlignment="1" applyProtection="1">
      <alignment horizontal="center" vertical="center"/>
      <protection hidden="1"/>
    </xf>
    <xf numFmtId="0" fontId="10" fillId="0" borderId="48" xfId="0" applyFont="1" applyBorder="1" applyAlignment="1" applyProtection="1">
      <alignment horizontal="center" vertical="center"/>
      <protection hidden="1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10" fillId="0" borderId="18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10" fillId="0" borderId="80" xfId="0" applyFont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center" vertical="center"/>
      <protection hidden="1"/>
    </xf>
    <xf numFmtId="0" fontId="10" fillId="0" borderId="66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 shrinkToFit="1"/>
      <protection hidden="1"/>
    </xf>
    <xf numFmtId="0" fontId="10" fillId="0" borderId="29" xfId="0" applyNumberFormat="1" applyFont="1" applyBorder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center" vertical="center" shrinkToFit="1"/>
      <protection hidden="1"/>
    </xf>
    <xf numFmtId="0" fontId="10" fillId="0" borderId="16" xfId="0" applyNumberFormat="1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0" fillId="0" borderId="40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 shrinkToFit="1"/>
      <protection hidden="1"/>
    </xf>
    <xf numFmtId="0" fontId="10" fillId="0" borderId="37" xfId="0" applyNumberFormat="1" applyFont="1" applyBorder="1" applyAlignment="1" applyProtection="1">
      <alignment horizontal="center" vertical="center"/>
      <protection hidden="1"/>
    </xf>
    <xf numFmtId="0" fontId="10" fillId="0" borderId="65" xfId="0" applyFont="1" applyBorder="1" applyAlignment="1" applyProtection="1">
      <alignment horizontal="center" vertical="center"/>
      <protection hidden="1"/>
    </xf>
    <xf numFmtId="49" fontId="10" fillId="0" borderId="66" xfId="0" applyNumberFormat="1" applyFont="1" applyBorder="1" applyAlignment="1" applyProtection="1">
      <alignment horizontal="center" vertical="center"/>
      <protection hidden="1"/>
    </xf>
    <xf numFmtId="0" fontId="10" fillId="0" borderId="67" xfId="0" applyFont="1" applyBorder="1" applyAlignment="1" applyProtection="1">
      <alignment horizontal="center" vertical="center"/>
      <protection hidden="1"/>
    </xf>
    <xf numFmtId="0" fontId="10" fillId="0" borderId="66" xfId="0" applyFont="1" applyBorder="1" applyAlignment="1" applyProtection="1">
      <alignment horizontal="center" vertical="center" shrinkToFit="1"/>
      <protection hidden="1"/>
    </xf>
    <xf numFmtId="0" fontId="10" fillId="0" borderId="66" xfId="0" applyNumberFormat="1" applyFont="1" applyBorder="1" applyAlignment="1" applyProtection="1">
      <alignment horizontal="center" vertical="center"/>
      <protection hidden="1"/>
    </xf>
    <xf numFmtId="0" fontId="10" fillId="0" borderId="78" xfId="0" applyFont="1" applyBorder="1" applyAlignment="1" applyProtection="1">
      <alignment horizontal="center" vertical="center"/>
      <protection hidden="1"/>
    </xf>
    <xf numFmtId="49" fontId="10" fillId="0" borderId="16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49" fontId="10" fillId="0" borderId="29" xfId="0" applyNumberFormat="1" applyFont="1" applyBorder="1" applyAlignment="1" applyProtection="1">
      <alignment horizontal="center" vertical="center"/>
      <protection hidden="1"/>
    </xf>
    <xf numFmtId="49" fontId="10" fillId="0" borderId="37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distributed" vertical="center"/>
      <protection hidden="1"/>
    </xf>
    <xf numFmtId="58" fontId="10" fillId="0" borderId="0" xfId="0" applyNumberFormat="1" applyFont="1" applyAlignment="1" applyProtection="1">
      <alignment horizontal="right" vertical="center"/>
      <protection locked="0" hidden="1"/>
    </xf>
    <xf numFmtId="0" fontId="10" fillId="0" borderId="0" xfId="0" applyFont="1" applyAlignment="1" applyProtection="1">
      <alignment horizontal="right" vertical="center"/>
      <protection locked="0" hidden="1"/>
    </xf>
    <xf numFmtId="0" fontId="2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 wrapText="1"/>
      <protection hidden="1"/>
    </xf>
    <xf numFmtId="0" fontId="2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38" fontId="27" fillId="0" borderId="0" xfId="1" applyFont="1" applyBorder="1" applyAlignment="1">
      <alignment horizontal="center"/>
    </xf>
    <xf numFmtId="38" fontId="27" fillId="0" borderId="6" xfId="1" applyFont="1" applyBorder="1" applyAlignment="1">
      <alignment horizontal="center"/>
    </xf>
    <xf numFmtId="38" fontId="19" fillId="0" borderId="0" xfId="1" applyFont="1" applyBorder="1" applyAlignment="1">
      <alignment horizontal="center" vertical="center"/>
    </xf>
    <xf numFmtId="38" fontId="19" fillId="0" borderId="6" xfId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38" fontId="22" fillId="0" borderId="16" xfId="1" applyFont="1" applyBorder="1" applyAlignment="1">
      <alignment horizontal="center" vertical="center"/>
    </xf>
    <xf numFmtId="38" fontId="22" fillId="0" borderId="16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 shrinkToFit="1"/>
    </xf>
    <xf numFmtId="38" fontId="3" fillId="0" borderId="27" xfId="1" applyFont="1" applyBorder="1" applyAlignment="1">
      <alignment horizontal="center" vertical="center" shrinkToFit="1"/>
    </xf>
    <xf numFmtId="38" fontId="3" fillId="0" borderId="29" xfId="1" applyFont="1" applyBorder="1" applyAlignment="1">
      <alignment horizontal="center" vertical="center" shrinkToFit="1"/>
    </xf>
    <xf numFmtId="38" fontId="3" fillId="0" borderId="32" xfId="1" applyFont="1" applyBorder="1" applyAlignment="1">
      <alignment horizontal="center" vertical="center" shrinkToFit="1"/>
    </xf>
    <xf numFmtId="38" fontId="3" fillId="0" borderId="26" xfId="1" applyFont="1" applyBorder="1" applyAlignment="1">
      <alignment horizontal="center" vertical="center" shrinkToFit="1"/>
    </xf>
    <xf numFmtId="38" fontId="3" fillId="0" borderId="28" xfId="1" applyFont="1" applyBorder="1" applyAlignment="1">
      <alignment horizontal="center" vertical="center" shrinkToFit="1"/>
    </xf>
    <xf numFmtId="38" fontId="19" fillId="0" borderId="16" xfId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38" fontId="3" fillId="0" borderId="29" xfId="0" applyNumberFormat="1" applyFont="1" applyBorder="1" applyAlignment="1">
      <alignment horizontal="center" vertical="center"/>
    </xf>
    <xf numFmtId="38" fontId="3" fillId="0" borderId="32" xfId="0" applyNumberFormat="1" applyFont="1" applyBorder="1" applyAlignment="1">
      <alignment horizontal="center" vertical="center"/>
    </xf>
    <xf numFmtId="38" fontId="3" fillId="0" borderId="28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38" fontId="25" fillId="0" borderId="0" xfId="0" applyNumberFormat="1" applyFont="1" applyBorder="1" applyAlignment="1">
      <alignment horizontal="right" vertical="center"/>
    </xf>
    <xf numFmtId="38" fontId="25" fillId="0" borderId="6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6">
    <dxf>
      <font>
        <color theme="0"/>
      </font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</dxf>
  </dxfs>
  <tableStyles count="0" defaultTableStyle="TableStyleMedium2" defaultPivotStyle="PivotStyleLight16"/>
  <colors>
    <mruColors>
      <color rgb="FFFFB9FF"/>
      <color rgb="FFFFCCFF"/>
      <color rgb="FFFF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3398;&#26657;&#35373;&#23450;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&#23487;&#27850;&#21517;&#31807;!A1"/><Relationship Id="rId2" Type="http://schemas.openxmlformats.org/officeDocument/2006/relationships/hyperlink" Target="#&#22899;!A1"/><Relationship Id="rId1" Type="http://schemas.openxmlformats.org/officeDocument/2006/relationships/hyperlink" Target="#&#30007;!A1"/><Relationship Id="rId5" Type="http://schemas.openxmlformats.org/officeDocument/2006/relationships/hyperlink" Target="#&#30003;&#36796;&#26360;!A1"/><Relationship Id="rId4" Type="http://schemas.openxmlformats.org/officeDocument/2006/relationships/hyperlink" Target="#&#24321;&#24403;&#12539;&#23487;&#27850;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&#23487;&#27850;&#21517;&#31807;!A1"/><Relationship Id="rId2" Type="http://schemas.openxmlformats.org/officeDocument/2006/relationships/hyperlink" Target="#&#22899;!A1"/><Relationship Id="rId1" Type="http://schemas.openxmlformats.org/officeDocument/2006/relationships/hyperlink" Target="#&#30007;!A1"/><Relationship Id="rId6" Type="http://schemas.openxmlformats.org/officeDocument/2006/relationships/hyperlink" Target="#&#23398;&#26657;&#35373;&#23450;!A1"/><Relationship Id="rId5" Type="http://schemas.openxmlformats.org/officeDocument/2006/relationships/hyperlink" Target="#&#30003;&#36796;&#26360;!A1"/><Relationship Id="rId4" Type="http://schemas.openxmlformats.org/officeDocument/2006/relationships/hyperlink" Target="#&#24321;&#24403;&#12539;&#23487;&#27850;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&#23487;&#27850;&#21517;&#31807;!A1"/><Relationship Id="rId2" Type="http://schemas.openxmlformats.org/officeDocument/2006/relationships/hyperlink" Target="#&#22899;!A1"/><Relationship Id="rId1" Type="http://schemas.openxmlformats.org/officeDocument/2006/relationships/hyperlink" Target="#&#30007;!A1"/><Relationship Id="rId6" Type="http://schemas.openxmlformats.org/officeDocument/2006/relationships/hyperlink" Target="#&#23398;&#26657;&#35373;&#23450;!A1"/><Relationship Id="rId5" Type="http://schemas.openxmlformats.org/officeDocument/2006/relationships/hyperlink" Target="#&#30003;&#36796;&#26360;!A1"/><Relationship Id="rId4" Type="http://schemas.openxmlformats.org/officeDocument/2006/relationships/hyperlink" Target="#&#24321;&#24403;&#12539;&#23487;&#27850;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&#23487;&#27850;&#21517;&#31807;!A1"/><Relationship Id="rId2" Type="http://schemas.openxmlformats.org/officeDocument/2006/relationships/hyperlink" Target="#&#22899;!A1"/><Relationship Id="rId1" Type="http://schemas.openxmlformats.org/officeDocument/2006/relationships/hyperlink" Target="#&#30007;!A1"/><Relationship Id="rId6" Type="http://schemas.openxmlformats.org/officeDocument/2006/relationships/hyperlink" Target="#&#23398;&#26657;&#35373;&#23450;!A1"/><Relationship Id="rId5" Type="http://schemas.openxmlformats.org/officeDocument/2006/relationships/hyperlink" Target="#&#30003;&#36796;&#26360;!A1"/><Relationship Id="rId4" Type="http://schemas.openxmlformats.org/officeDocument/2006/relationships/hyperlink" Target="#&#24321;&#24403;&#12539;&#23487;&#27850;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&#23487;&#27850;&#21517;&#31807;!A1"/><Relationship Id="rId2" Type="http://schemas.openxmlformats.org/officeDocument/2006/relationships/hyperlink" Target="#&#22899;!A1"/><Relationship Id="rId1" Type="http://schemas.openxmlformats.org/officeDocument/2006/relationships/hyperlink" Target="#&#30007;!A1"/><Relationship Id="rId6" Type="http://schemas.openxmlformats.org/officeDocument/2006/relationships/hyperlink" Target="#&#23398;&#26657;&#35373;&#23450;!A1"/><Relationship Id="rId5" Type="http://schemas.openxmlformats.org/officeDocument/2006/relationships/hyperlink" Target="#&#30003;&#36796;&#26360;!A1"/><Relationship Id="rId4" Type="http://schemas.openxmlformats.org/officeDocument/2006/relationships/hyperlink" Target="#&#24321;&#24403;&#12539;&#23487;&#27850;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&#23487;&#27850;&#21517;&#31807;!A1"/><Relationship Id="rId2" Type="http://schemas.openxmlformats.org/officeDocument/2006/relationships/hyperlink" Target="#&#22899;!A1"/><Relationship Id="rId1" Type="http://schemas.openxmlformats.org/officeDocument/2006/relationships/hyperlink" Target="#&#30007;!A1"/><Relationship Id="rId6" Type="http://schemas.openxmlformats.org/officeDocument/2006/relationships/hyperlink" Target="#&#23398;&#26657;&#35373;&#23450;!A1"/><Relationship Id="rId5" Type="http://schemas.openxmlformats.org/officeDocument/2006/relationships/hyperlink" Target="#&#30003;&#36796;&#26360;!A1"/><Relationship Id="rId4" Type="http://schemas.openxmlformats.org/officeDocument/2006/relationships/hyperlink" Target="#&#24321;&#24403;&#12539;&#23487;&#2785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6350</xdr:colOff>
      <xdr:row>21</xdr:row>
      <xdr:rowOff>82550</xdr:rowOff>
    </xdr:from>
    <xdr:to>
      <xdr:col>42</xdr:col>
      <xdr:colOff>57150</xdr:colOff>
      <xdr:row>22</xdr:row>
      <xdr:rowOff>247650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3746500" y="2749550"/>
          <a:ext cx="1377950" cy="292100"/>
        </a:xfrm>
        <a:prstGeom prst="roundRect">
          <a:avLst>
            <a:gd name="adj" fmla="val 16667"/>
          </a:avLst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508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学校設定メニュー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89648</xdr:colOff>
      <xdr:row>29</xdr:row>
      <xdr:rowOff>0</xdr:rowOff>
    </xdr:from>
    <xdr:to>
      <xdr:col>45</xdr:col>
      <xdr:colOff>37353</xdr:colOff>
      <xdr:row>40</xdr:row>
      <xdr:rowOff>134470</xdr:rowOff>
    </xdr:to>
    <xdr:sp macro="" textlink="">
      <xdr:nvSpPr>
        <xdr:cNvPr id="3" name="正方形/長方形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328707" y="3369235"/>
          <a:ext cx="5087470" cy="135964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84667</xdr:colOff>
      <xdr:row>28</xdr:row>
      <xdr:rowOff>7470</xdr:rowOff>
    </xdr:from>
    <xdr:to>
      <xdr:col>10</xdr:col>
      <xdr:colOff>63501</xdr:colOff>
      <xdr:row>29</xdr:row>
      <xdr:rowOff>91722</xdr:rowOff>
    </xdr:to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24556" y="3535248"/>
          <a:ext cx="938389" cy="211252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>
              <a:latin typeface="MS UI Gothic" panose="020B0600070205080204" pitchFamily="50" charset="-128"/>
              <a:ea typeface="MS UI Gothic" panose="020B0600070205080204" pitchFamily="50" charset="-128"/>
            </a:rPr>
            <a:t>選出審判員</a:t>
          </a:r>
        </a:p>
      </xdr:txBody>
    </xdr:sp>
    <xdr:clientData/>
  </xdr:twoCellAnchor>
  <xdr:twoCellAnchor>
    <xdr:from>
      <xdr:col>14</xdr:col>
      <xdr:colOff>27641</xdr:colOff>
      <xdr:row>4</xdr:row>
      <xdr:rowOff>26894</xdr:rowOff>
    </xdr:from>
    <xdr:to>
      <xdr:col>20</xdr:col>
      <xdr:colOff>59489</xdr:colOff>
      <xdr:row>5</xdr:row>
      <xdr:rowOff>109444</xdr:rowOff>
    </xdr:to>
    <xdr:sp macro="" textlink="">
      <xdr:nvSpPr>
        <xdr:cNvPr id="11" name="四角形: 角を丸くする 10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/>
      </xdr:nvSpPr>
      <xdr:spPr>
        <a:xfrm>
          <a:off x="1716741" y="534894"/>
          <a:ext cx="755748" cy="20955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317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男子入力</a:t>
          </a:r>
        </a:p>
      </xdr:txBody>
    </xdr:sp>
    <xdr:clientData/>
  </xdr:twoCellAnchor>
  <xdr:twoCellAnchor>
    <xdr:from>
      <xdr:col>20</xdr:col>
      <xdr:colOff>72189</xdr:colOff>
      <xdr:row>4</xdr:row>
      <xdr:rowOff>26894</xdr:rowOff>
    </xdr:from>
    <xdr:to>
      <xdr:col>26</xdr:col>
      <xdr:colOff>99895</xdr:colOff>
      <xdr:row>5</xdr:row>
      <xdr:rowOff>109444</xdr:rowOff>
    </xdr:to>
    <xdr:sp macro="" textlink="">
      <xdr:nvSpPr>
        <xdr:cNvPr id="12" name="四角形: 角を丸くする 11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/>
      </xdr:nvSpPr>
      <xdr:spPr>
        <a:xfrm>
          <a:off x="2485189" y="534894"/>
          <a:ext cx="751606" cy="20955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317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女子入力</a:t>
          </a:r>
          <a:endParaRPr kumimoji="1" lang="ja-JP" altLang="en-US" sz="900">
            <a:solidFill>
              <a:schemeClr val="tx1"/>
            </a:solidFill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twoCellAnchor>
  <xdr:twoCellAnchor>
    <xdr:from>
      <xdr:col>26</xdr:col>
      <xdr:colOff>115047</xdr:colOff>
      <xdr:row>4</xdr:row>
      <xdr:rowOff>26894</xdr:rowOff>
    </xdr:from>
    <xdr:to>
      <xdr:col>33</xdr:col>
      <xdr:colOff>22104</xdr:colOff>
      <xdr:row>5</xdr:row>
      <xdr:rowOff>109444</xdr:rowOff>
    </xdr:to>
    <xdr:sp macro="" textlink="">
      <xdr:nvSpPr>
        <xdr:cNvPr id="13" name="四角形: 角を丸くする 12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/>
      </xdr:nvSpPr>
      <xdr:spPr>
        <a:xfrm>
          <a:off x="3251947" y="534894"/>
          <a:ext cx="751607" cy="20955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317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宿泊名簿</a:t>
          </a:r>
          <a:endParaRPr kumimoji="1" lang="ja-JP" altLang="en-US" sz="900">
            <a:solidFill>
              <a:schemeClr val="tx1"/>
            </a:solidFill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twoCellAnchor>
  <xdr:twoCellAnchor>
    <xdr:from>
      <xdr:col>33</xdr:col>
      <xdr:colOff>40341</xdr:colOff>
      <xdr:row>4</xdr:row>
      <xdr:rowOff>26894</xdr:rowOff>
    </xdr:from>
    <xdr:to>
      <xdr:col>39</xdr:col>
      <xdr:colOff>71912</xdr:colOff>
      <xdr:row>5</xdr:row>
      <xdr:rowOff>109444</xdr:rowOff>
    </xdr:to>
    <xdr:sp macro="" textlink="">
      <xdr:nvSpPr>
        <xdr:cNvPr id="14" name="四角形: 角を丸くする 13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>
        <a:xfrm>
          <a:off x="4021791" y="534894"/>
          <a:ext cx="755471" cy="20955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317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弁当・宿泊数</a:t>
          </a:r>
          <a:endParaRPr kumimoji="1" lang="ja-JP" altLang="en-US" sz="900">
            <a:solidFill>
              <a:schemeClr val="tx1"/>
            </a:solidFill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twoCellAnchor>
  <xdr:twoCellAnchor>
    <xdr:from>
      <xdr:col>39</xdr:col>
      <xdr:colOff>84889</xdr:colOff>
      <xdr:row>4</xdr:row>
      <xdr:rowOff>26894</xdr:rowOff>
    </xdr:from>
    <xdr:to>
      <xdr:col>45</xdr:col>
      <xdr:colOff>112043</xdr:colOff>
      <xdr:row>5</xdr:row>
      <xdr:rowOff>109444</xdr:rowOff>
    </xdr:to>
    <xdr:sp macro="" textlink="">
      <xdr:nvSpPr>
        <xdr:cNvPr id="15" name="四角形: 角を丸くする 14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>
          <a:off x="4790239" y="534894"/>
          <a:ext cx="751054" cy="20955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317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申込書</a:t>
          </a:r>
          <a:endParaRPr kumimoji="1" lang="ja-JP" altLang="en-US" sz="900">
            <a:solidFill>
              <a:schemeClr val="tx1"/>
            </a:solidFill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847725</xdr:colOff>
      <xdr:row>0</xdr:row>
      <xdr:rowOff>104775</xdr:rowOff>
    </xdr:from>
    <xdr:to>
      <xdr:col>13</xdr:col>
      <xdr:colOff>370870</xdr:colOff>
      <xdr:row>0</xdr:row>
      <xdr:rowOff>314325</xdr:rowOff>
    </xdr:to>
    <xdr:sp macro="" textlink="">
      <xdr:nvSpPr>
        <xdr:cNvPr id="14" name="四角形: 角を丸くする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/>
      </xdr:nvSpPr>
      <xdr:spPr>
        <a:xfrm>
          <a:off x="3362325" y="104775"/>
          <a:ext cx="751870" cy="20955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317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男子入力</a:t>
          </a:r>
        </a:p>
      </xdr:txBody>
    </xdr:sp>
    <xdr:clientData/>
  </xdr:twoCellAnchor>
  <xdr:twoCellAnchor>
    <xdr:from>
      <xdr:col>13</xdr:col>
      <xdr:colOff>383570</xdr:colOff>
      <xdr:row>0</xdr:row>
      <xdr:rowOff>104775</xdr:rowOff>
    </xdr:from>
    <xdr:to>
      <xdr:col>15</xdr:col>
      <xdr:colOff>311055</xdr:colOff>
      <xdr:row>0</xdr:row>
      <xdr:rowOff>314325</xdr:rowOff>
    </xdr:to>
    <xdr:sp macro="" textlink="">
      <xdr:nvSpPr>
        <xdr:cNvPr id="15" name="四角形: 角を丸くする 3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/>
      </xdr:nvSpPr>
      <xdr:spPr>
        <a:xfrm>
          <a:off x="4126895" y="104775"/>
          <a:ext cx="746635" cy="20955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317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女子入力</a:t>
          </a:r>
          <a:endParaRPr kumimoji="1" lang="ja-JP" altLang="en-US" sz="900">
            <a:solidFill>
              <a:schemeClr val="tx1"/>
            </a:solidFill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twoCellAnchor>
  <xdr:twoCellAnchor>
    <xdr:from>
      <xdr:col>15</xdr:col>
      <xdr:colOff>323755</xdr:colOff>
      <xdr:row>0</xdr:row>
      <xdr:rowOff>104775</xdr:rowOff>
    </xdr:from>
    <xdr:to>
      <xdr:col>17</xdr:col>
      <xdr:colOff>251240</xdr:colOff>
      <xdr:row>0</xdr:row>
      <xdr:rowOff>314325</xdr:rowOff>
    </xdr:to>
    <xdr:sp macro="" textlink="">
      <xdr:nvSpPr>
        <xdr:cNvPr id="16" name="四角形: 角を丸くする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/>
      </xdr:nvSpPr>
      <xdr:spPr>
        <a:xfrm>
          <a:off x="4886230" y="104775"/>
          <a:ext cx="746635" cy="20955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317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宿泊名簿</a:t>
          </a:r>
          <a:endParaRPr kumimoji="1" lang="ja-JP" altLang="en-US" sz="900">
            <a:solidFill>
              <a:schemeClr val="tx1"/>
            </a:solidFill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twoCellAnchor>
  <xdr:twoCellAnchor>
    <xdr:from>
      <xdr:col>17</xdr:col>
      <xdr:colOff>263940</xdr:colOff>
      <xdr:row>0</xdr:row>
      <xdr:rowOff>104775</xdr:rowOff>
    </xdr:from>
    <xdr:to>
      <xdr:col>19</xdr:col>
      <xdr:colOff>94236</xdr:colOff>
      <xdr:row>0</xdr:row>
      <xdr:rowOff>314325</xdr:rowOff>
    </xdr:to>
    <xdr:sp macro="" textlink="">
      <xdr:nvSpPr>
        <xdr:cNvPr id="17" name="四角形: 角を丸くする 5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/>
      </xdr:nvSpPr>
      <xdr:spPr>
        <a:xfrm>
          <a:off x="5645565" y="104775"/>
          <a:ext cx="754221" cy="20955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317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弁当・宿泊数</a:t>
          </a:r>
          <a:endParaRPr kumimoji="1" lang="ja-JP" altLang="en-US" sz="900">
            <a:solidFill>
              <a:schemeClr val="tx1"/>
            </a:solidFill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twoCellAnchor>
  <xdr:twoCellAnchor>
    <xdr:from>
      <xdr:col>19</xdr:col>
      <xdr:colOff>110111</xdr:colOff>
      <xdr:row>0</xdr:row>
      <xdr:rowOff>104775</xdr:rowOff>
    </xdr:from>
    <xdr:to>
      <xdr:col>26</xdr:col>
      <xdr:colOff>13614</xdr:colOff>
      <xdr:row>0</xdr:row>
      <xdr:rowOff>314325</xdr:rowOff>
    </xdr:to>
    <xdr:sp macro="" textlink="">
      <xdr:nvSpPr>
        <xdr:cNvPr id="18" name="四角形: 角を丸くする 6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6415661" y="104775"/>
          <a:ext cx="770278" cy="20955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317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申込書</a:t>
          </a:r>
          <a:endParaRPr kumimoji="1" lang="ja-JP" altLang="en-US" sz="900">
            <a:solidFill>
              <a:schemeClr val="tx1"/>
            </a:solidFill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twoCellAnchor>
  <xdr:twoCellAnchor>
    <xdr:from>
      <xdr:col>12</xdr:col>
      <xdr:colOff>85725</xdr:colOff>
      <xdr:row>0</xdr:row>
      <xdr:rowOff>104775</xdr:rowOff>
    </xdr:from>
    <xdr:to>
      <xdr:col>12</xdr:col>
      <xdr:colOff>837422</xdr:colOff>
      <xdr:row>0</xdr:row>
      <xdr:rowOff>314325</xdr:rowOff>
    </xdr:to>
    <xdr:sp macro="" textlink="">
      <xdr:nvSpPr>
        <xdr:cNvPr id="19" name="四角形: 角を丸くする 2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/>
      </xdr:nvSpPr>
      <xdr:spPr>
        <a:xfrm>
          <a:off x="2600325" y="104775"/>
          <a:ext cx="751697" cy="20955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317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学校設定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847725</xdr:colOff>
      <xdr:row>0</xdr:row>
      <xdr:rowOff>95250</xdr:rowOff>
    </xdr:from>
    <xdr:to>
      <xdr:col>13</xdr:col>
      <xdr:colOff>371199</xdr:colOff>
      <xdr:row>0</xdr:row>
      <xdr:rowOff>304800</xdr:rowOff>
    </xdr:to>
    <xdr:sp macro="" textlink="">
      <xdr:nvSpPr>
        <xdr:cNvPr id="14" name="四角形: 角を丸くする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SpPr/>
      </xdr:nvSpPr>
      <xdr:spPr>
        <a:xfrm>
          <a:off x="3362325" y="95250"/>
          <a:ext cx="752199" cy="20955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317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男子入力</a:t>
          </a:r>
        </a:p>
      </xdr:txBody>
    </xdr:sp>
    <xdr:clientData/>
  </xdr:twoCellAnchor>
  <xdr:twoCellAnchor>
    <xdr:from>
      <xdr:col>13</xdr:col>
      <xdr:colOff>383899</xdr:colOff>
      <xdr:row>0</xdr:row>
      <xdr:rowOff>95250</xdr:rowOff>
    </xdr:from>
    <xdr:to>
      <xdr:col>15</xdr:col>
      <xdr:colOff>315982</xdr:colOff>
      <xdr:row>0</xdr:row>
      <xdr:rowOff>304800</xdr:rowOff>
    </xdr:to>
    <xdr:sp macro="" textlink="">
      <xdr:nvSpPr>
        <xdr:cNvPr id="15" name="四角形: 角を丸くする 3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SpPr/>
      </xdr:nvSpPr>
      <xdr:spPr>
        <a:xfrm>
          <a:off x="4127224" y="95250"/>
          <a:ext cx="751233" cy="20955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317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女子入力</a:t>
          </a:r>
          <a:endParaRPr kumimoji="1" lang="ja-JP" altLang="en-US" sz="900">
            <a:solidFill>
              <a:schemeClr val="tx1"/>
            </a:solidFill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twoCellAnchor>
  <xdr:twoCellAnchor>
    <xdr:from>
      <xdr:col>15</xdr:col>
      <xdr:colOff>328682</xdr:colOff>
      <xdr:row>0</xdr:row>
      <xdr:rowOff>95250</xdr:rowOff>
    </xdr:from>
    <xdr:to>
      <xdr:col>17</xdr:col>
      <xdr:colOff>260765</xdr:colOff>
      <xdr:row>0</xdr:row>
      <xdr:rowOff>304800</xdr:rowOff>
    </xdr:to>
    <xdr:sp macro="" textlink="">
      <xdr:nvSpPr>
        <xdr:cNvPr id="16" name="四角形: 角を丸くする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SpPr/>
      </xdr:nvSpPr>
      <xdr:spPr>
        <a:xfrm>
          <a:off x="4891157" y="95250"/>
          <a:ext cx="751233" cy="20955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317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宿泊名簿</a:t>
          </a:r>
          <a:endParaRPr kumimoji="1" lang="ja-JP" altLang="en-US" sz="900">
            <a:solidFill>
              <a:schemeClr val="tx1"/>
            </a:solidFill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twoCellAnchor>
  <xdr:twoCellAnchor>
    <xdr:from>
      <xdr:col>17</xdr:col>
      <xdr:colOff>273465</xdr:colOff>
      <xdr:row>0</xdr:row>
      <xdr:rowOff>95250</xdr:rowOff>
    </xdr:from>
    <xdr:to>
      <xdr:col>19</xdr:col>
      <xdr:colOff>101462</xdr:colOff>
      <xdr:row>0</xdr:row>
      <xdr:rowOff>304800</xdr:rowOff>
    </xdr:to>
    <xdr:sp macro="" textlink="">
      <xdr:nvSpPr>
        <xdr:cNvPr id="17" name="四角形: 角を丸くする 5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SpPr/>
      </xdr:nvSpPr>
      <xdr:spPr>
        <a:xfrm>
          <a:off x="5655090" y="95250"/>
          <a:ext cx="751922" cy="20955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317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弁当・宿泊数</a:t>
          </a:r>
          <a:endParaRPr kumimoji="1" lang="ja-JP" altLang="en-US" sz="900">
            <a:solidFill>
              <a:schemeClr val="tx1"/>
            </a:solidFill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twoCellAnchor>
  <xdr:twoCellAnchor>
    <xdr:from>
      <xdr:col>19</xdr:col>
      <xdr:colOff>117337</xdr:colOff>
      <xdr:row>0</xdr:row>
      <xdr:rowOff>95250</xdr:rowOff>
    </xdr:from>
    <xdr:to>
      <xdr:col>26</xdr:col>
      <xdr:colOff>13943</xdr:colOff>
      <xdr:row>0</xdr:row>
      <xdr:rowOff>304800</xdr:rowOff>
    </xdr:to>
    <xdr:sp macro="" textlink="">
      <xdr:nvSpPr>
        <xdr:cNvPr id="18" name="四角形: 角を丸くする 6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SpPr/>
      </xdr:nvSpPr>
      <xdr:spPr>
        <a:xfrm>
          <a:off x="6422887" y="95250"/>
          <a:ext cx="763381" cy="20955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317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申込書</a:t>
          </a:r>
          <a:endParaRPr kumimoji="1" lang="ja-JP" altLang="en-US" sz="900">
            <a:solidFill>
              <a:schemeClr val="tx1"/>
            </a:solidFill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twoCellAnchor>
  <xdr:twoCellAnchor>
    <xdr:from>
      <xdr:col>12</xdr:col>
      <xdr:colOff>85725</xdr:colOff>
      <xdr:row>0</xdr:row>
      <xdr:rowOff>95250</xdr:rowOff>
    </xdr:from>
    <xdr:to>
      <xdr:col>12</xdr:col>
      <xdr:colOff>837422</xdr:colOff>
      <xdr:row>0</xdr:row>
      <xdr:rowOff>304800</xdr:rowOff>
    </xdr:to>
    <xdr:sp macro="" textlink="">
      <xdr:nvSpPr>
        <xdr:cNvPr id="19" name="四角形: 角を丸くする 2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SpPr/>
      </xdr:nvSpPr>
      <xdr:spPr>
        <a:xfrm>
          <a:off x="2612357" y="95250"/>
          <a:ext cx="751697" cy="20955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317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学校設定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323850</xdr:colOff>
      <xdr:row>0</xdr:row>
      <xdr:rowOff>66675</xdr:rowOff>
    </xdr:from>
    <xdr:to>
      <xdr:col>11</xdr:col>
      <xdr:colOff>139700</xdr:colOff>
      <xdr:row>0</xdr:row>
      <xdr:rowOff>276225</xdr:rowOff>
    </xdr:to>
    <xdr:sp macro="" textlink="">
      <xdr:nvSpPr>
        <xdr:cNvPr id="12" name="四角形: 角を丸くする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SpPr/>
      </xdr:nvSpPr>
      <xdr:spPr>
        <a:xfrm>
          <a:off x="4676775" y="66675"/>
          <a:ext cx="749300" cy="20955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317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男子入力</a:t>
          </a:r>
        </a:p>
      </xdr:txBody>
    </xdr:sp>
    <xdr:clientData/>
  </xdr:twoCellAnchor>
  <xdr:twoCellAnchor>
    <xdr:from>
      <xdr:col>11</xdr:col>
      <xdr:colOff>152400</xdr:colOff>
      <xdr:row>0</xdr:row>
      <xdr:rowOff>66675</xdr:rowOff>
    </xdr:from>
    <xdr:to>
      <xdr:col>12</xdr:col>
      <xdr:colOff>429454</xdr:colOff>
      <xdr:row>0</xdr:row>
      <xdr:rowOff>276225</xdr:rowOff>
    </xdr:to>
    <xdr:sp macro="" textlink="">
      <xdr:nvSpPr>
        <xdr:cNvPr id="13" name="四角形: 角を丸くする 3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SpPr/>
      </xdr:nvSpPr>
      <xdr:spPr>
        <a:xfrm>
          <a:off x="5438775" y="66675"/>
          <a:ext cx="743779" cy="20955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317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女子入力</a:t>
          </a:r>
          <a:endParaRPr kumimoji="1" lang="ja-JP" altLang="en-US" sz="900">
            <a:solidFill>
              <a:schemeClr val="tx1"/>
            </a:solidFill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twoCellAnchor>
  <xdr:twoCellAnchor>
    <xdr:from>
      <xdr:col>12</xdr:col>
      <xdr:colOff>442154</xdr:colOff>
      <xdr:row>0</xdr:row>
      <xdr:rowOff>66675</xdr:rowOff>
    </xdr:from>
    <xdr:to>
      <xdr:col>14</xdr:col>
      <xdr:colOff>252482</xdr:colOff>
      <xdr:row>0</xdr:row>
      <xdr:rowOff>276225</xdr:rowOff>
    </xdr:to>
    <xdr:sp macro="" textlink="">
      <xdr:nvSpPr>
        <xdr:cNvPr id="14" name="四角形: 角を丸くする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SpPr/>
      </xdr:nvSpPr>
      <xdr:spPr>
        <a:xfrm>
          <a:off x="6195254" y="66675"/>
          <a:ext cx="743778" cy="20955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317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宿泊名簿</a:t>
          </a:r>
          <a:endParaRPr kumimoji="1" lang="ja-JP" altLang="en-US" sz="900">
            <a:solidFill>
              <a:schemeClr val="tx1"/>
            </a:solidFill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twoCellAnchor>
  <xdr:twoCellAnchor>
    <xdr:from>
      <xdr:col>14</xdr:col>
      <xdr:colOff>265182</xdr:colOff>
      <xdr:row>0</xdr:row>
      <xdr:rowOff>66675</xdr:rowOff>
    </xdr:from>
    <xdr:to>
      <xdr:col>16</xdr:col>
      <xdr:colOff>87382</xdr:colOff>
      <xdr:row>0</xdr:row>
      <xdr:rowOff>276225</xdr:rowOff>
    </xdr:to>
    <xdr:sp macro="" textlink="">
      <xdr:nvSpPr>
        <xdr:cNvPr id="15" name="四角形: 角を丸くする 5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SpPr/>
      </xdr:nvSpPr>
      <xdr:spPr>
        <a:xfrm>
          <a:off x="6951732" y="66675"/>
          <a:ext cx="755650" cy="20955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317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弁当・宿泊数</a:t>
          </a:r>
          <a:endParaRPr kumimoji="1" lang="ja-JP" altLang="en-US" sz="900">
            <a:solidFill>
              <a:schemeClr val="tx1"/>
            </a:solidFill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twoCellAnchor>
  <xdr:twoCellAnchor>
    <xdr:from>
      <xdr:col>16</xdr:col>
      <xdr:colOff>103257</xdr:colOff>
      <xdr:row>0</xdr:row>
      <xdr:rowOff>66675</xdr:rowOff>
    </xdr:from>
    <xdr:to>
      <xdr:col>17</xdr:col>
      <xdr:colOff>402812</xdr:colOff>
      <xdr:row>0</xdr:row>
      <xdr:rowOff>276225</xdr:rowOff>
    </xdr:to>
    <xdr:sp macro="" textlink="">
      <xdr:nvSpPr>
        <xdr:cNvPr id="16" name="四角形: 角を丸くする 6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SpPr/>
      </xdr:nvSpPr>
      <xdr:spPr>
        <a:xfrm>
          <a:off x="7723257" y="66675"/>
          <a:ext cx="766280" cy="20955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317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申込書</a:t>
          </a:r>
          <a:endParaRPr kumimoji="1" lang="ja-JP" altLang="en-US" sz="900">
            <a:solidFill>
              <a:schemeClr val="tx1"/>
            </a:solidFill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twoCellAnchor>
  <xdr:twoCellAnchor>
    <xdr:from>
      <xdr:col>8</xdr:col>
      <xdr:colOff>66675</xdr:colOff>
      <xdr:row>0</xdr:row>
      <xdr:rowOff>66675</xdr:rowOff>
    </xdr:from>
    <xdr:to>
      <xdr:col>9</xdr:col>
      <xdr:colOff>313547</xdr:colOff>
      <xdr:row>0</xdr:row>
      <xdr:rowOff>276225</xdr:rowOff>
    </xdr:to>
    <xdr:sp macro="" textlink="">
      <xdr:nvSpPr>
        <xdr:cNvPr id="17" name="四角形: 角を丸くする 2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SpPr/>
      </xdr:nvSpPr>
      <xdr:spPr>
        <a:xfrm>
          <a:off x="3914775" y="66675"/>
          <a:ext cx="751697" cy="20955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317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学校設定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82826</xdr:colOff>
      <xdr:row>0</xdr:row>
      <xdr:rowOff>57978</xdr:rowOff>
    </xdr:from>
    <xdr:to>
      <xdr:col>29</xdr:col>
      <xdr:colOff>86691</xdr:colOff>
      <xdr:row>0</xdr:row>
      <xdr:rowOff>267528</xdr:rowOff>
    </xdr:to>
    <xdr:sp macro="" textlink="">
      <xdr:nvSpPr>
        <xdr:cNvPr id="8" name="四角形: 角を丸くする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/>
      </xdr:nvSpPr>
      <xdr:spPr>
        <a:xfrm>
          <a:off x="2940326" y="57978"/>
          <a:ext cx="749300" cy="20955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317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男子入力</a:t>
          </a:r>
        </a:p>
      </xdr:txBody>
    </xdr:sp>
    <xdr:clientData/>
  </xdr:twoCellAnchor>
  <xdr:twoCellAnchor>
    <xdr:from>
      <xdr:col>29</xdr:col>
      <xdr:colOff>99391</xdr:colOff>
      <xdr:row>0</xdr:row>
      <xdr:rowOff>57978</xdr:rowOff>
    </xdr:from>
    <xdr:to>
      <xdr:col>35</xdr:col>
      <xdr:colOff>97735</xdr:colOff>
      <xdr:row>0</xdr:row>
      <xdr:rowOff>267528</xdr:rowOff>
    </xdr:to>
    <xdr:sp macro="" textlink="">
      <xdr:nvSpPr>
        <xdr:cNvPr id="9" name="四角形: 角を丸くする 3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SpPr/>
      </xdr:nvSpPr>
      <xdr:spPr>
        <a:xfrm>
          <a:off x="3702326" y="57978"/>
          <a:ext cx="743779" cy="20955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317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女子入力</a:t>
          </a:r>
          <a:endParaRPr kumimoji="1" lang="ja-JP" altLang="en-US" sz="900">
            <a:solidFill>
              <a:schemeClr val="tx1"/>
            </a:solidFill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twoCellAnchor>
  <xdr:twoCellAnchor>
    <xdr:from>
      <xdr:col>35</xdr:col>
      <xdr:colOff>110435</xdr:colOff>
      <xdr:row>0</xdr:row>
      <xdr:rowOff>57978</xdr:rowOff>
    </xdr:from>
    <xdr:to>
      <xdr:col>41</xdr:col>
      <xdr:colOff>108779</xdr:colOff>
      <xdr:row>0</xdr:row>
      <xdr:rowOff>267528</xdr:rowOff>
    </xdr:to>
    <xdr:sp macro="" textlink="">
      <xdr:nvSpPr>
        <xdr:cNvPr id="10" name="四角形: 角を丸くする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500-00000A000000}"/>
            </a:ext>
          </a:extLst>
        </xdr:cNvPr>
        <xdr:cNvSpPr/>
      </xdr:nvSpPr>
      <xdr:spPr>
        <a:xfrm>
          <a:off x="4458805" y="57978"/>
          <a:ext cx="743778" cy="20955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317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宿泊名簿</a:t>
          </a:r>
          <a:endParaRPr kumimoji="1" lang="ja-JP" altLang="en-US" sz="900">
            <a:solidFill>
              <a:schemeClr val="tx1"/>
            </a:solidFill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twoCellAnchor>
  <xdr:twoCellAnchor>
    <xdr:from>
      <xdr:col>41</xdr:col>
      <xdr:colOff>121479</xdr:colOff>
      <xdr:row>0</xdr:row>
      <xdr:rowOff>57978</xdr:rowOff>
    </xdr:from>
    <xdr:to>
      <xdr:col>48</xdr:col>
      <xdr:colOff>7455</xdr:colOff>
      <xdr:row>0</xdr:row>
      <xdr:rowOff>267528</xdr:rowOff>
    </xdr:to>
    <xdr:sp macro="" textlink="">
      <xdr:nvSpPr>
        <xdr:cNvPr id="11" name="四角形: 角を丸くする 5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SpPr/>
      </xdr:nvSpPr>
      <xdr:spPr>
        <a:xfrm>
          <a:off x="5215283" y="57978"/>
          <a:ext cx="755650" cy="20955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317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弁当・宿泊数</a:t>
          </a:r>
          <a:endParaRPr kumimoji="1" lang="ja-JP" altLang="en-US" sz="900">
            <a:solidFill>
              <a:schemeClr val="tx1"/>
            </a:solidFill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twoCellAnchor>
  <xdr:twoCellAnchor>
    <xdr:from>
      <xdr:col>48</xdr:col>
      <xdr:colOff>23330</xdr:colOff>
      <xdr:row>0</xdr:row>
      <xdr:rowOff>57978</xdr:rowOff>
    </xdr:from>
    <xdr:to>
      <xdr:col>54</xdr:col>
      <xdr:colOff>44175</xdr:colOff>
      <xdr:row>0</xdr:row>
      <xdr:rowOff>267528</xdr:rowOff>
    </xdr:to>
    <xdr:sp macro="" textlink="">
      <xdr:nvSpPr>
        <xdr:cNvPr id="18" name="四角形: 角を丸くする 6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500-000012000000}"/>
            </a:ext>
          </a:extLst>
        </xdr:cNvPr>
        <xdr:cNvSpPr/>
      </xdr:nvSpPr>
      <xdr:spPr>
        <a:xfrm>
          <a:off x="5986808" y="57978"/>
          <a:ext cx="766280" cy="20955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317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申込書</a:t>
          </a:r>
          <a:endParaRPr kumimoji="1" lang="ja-JP" altLang="en-US" sz="900">
            <a:solidFill>
              <a:schemeClr val="tx1"/>
            </a:solidFill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twoCellAnchor>
  <xdr:twoCellAnchor>
    <xdr:from>
      <xdr:col>17</xdr:col>
      <xdr:colOff>66261</xdr:colOff>
      <xdr:row>0</xdr:row>
      <xdr:rowOff>57978</xdr:rowOff>
    </xdr:from>
    <xdr:to>
      <xdr:col>23</xdr:col>
      <xdr:colOff>72523</xdr:colOff>
      <xdr:row>0</xdr:row>
      <xdr:rowOff>267528</xdr:rowOff>
    </xdr:to>
    <xdr:sp macro="" textlink="">
      <xdr:nvSpPr>
        <xdr:cNvPr id="19" name="四角形: 角を丸くする 2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500-000013000000}"/>
            </a:ext>
          </a:extLst>
        </xdr:cNvPr>
        <xdr:cNvSpPr/>
      </xdr:nvSpPr>
      <xdr:spPr>
        <a:xfrm>
          <a:off x="2178326" y="57978"/>
          <a:ext cx="751697" cy="20955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317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学校設定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76200</xdr:colOff>
      <xdr:row>2</xdr:row>
      <xdr:rowOff>114300</xdr:rowOff>
    </xdr:from>
    <xdr:to>
      <xdr:col>27</xdr:col>
      <xdr:colOff>88900</xdr:colOff>
      <xdr:row>4</xdr:row>
      <xdr:rowOff>25400</xdr:rowOff>
    </xdr:to>
    <xdr:sp macro="" textlink="">
      <xdr:nvSpPr>
        <xdr:cNvPr id="8" name="吹き出し: 四角形 7">
          <a:extLst>
            <a:ext uri="{FF2B5EF4-FFF2-40B4-BE49-F238E27FC236}">
              <a16:creationId xmlns="" xmlns:a16="http://schemas.microsoft.com/office/drawing/2014/main" id="{00000000-0008-0000-0600-000008000000}"/>
            </a:ext>
          </a:extLst>
        </xdr:cNvPr>
        <xdr:cNvSpPr/>
      </xdr:nvSpPr>
      <xdr:spPr>
        <a:xfrm>
          <a:off x="2616200" y="584200"/>
          <a:ext cx="1758950" cy="292100"/>
        </a:xfrm>
        <a:prstGeom prst="wedgeRectCallout">
          <a:avLst>
            <a:gd name="adj1" fmla="val 65461"/>
            <a:gd name="adj2" fmla="val 1902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日付を入力してください</a:t>
          </a:r>
        </a:p>
      </xdr:txBody>
    </xdr:sp>
    <xdr:clientData fPrintsWithSheet="0"/>
  </xdr:twoCellAnchor>
  <xdr:twoCellAnchor>
    <xdr:from>
      <xdr:col>39</xdr:col>
      <xdr:colOff>142875</xdr:colOff>
      <xdr:row>0</xdr:row>
      <xdr:rowOff>57150</xdr:rowOff>
    </xdr:from>
    <xdr:to>
      <xdr:col>44</xdr:col>
      <xdr:colOff>82550</xdr:colOff>
      <xdr:row>0</xdr:row>
      <xdr:rowOff>266700</xdr:rowOff>
    </xdr:to>
    <xdr:sp macro="" textlink="">
      <xdr:nvSpPr>
        <xdr:cNvPr id="10" name="四角形: 角を丸くする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600-00000A000000}"/>
            </a:ext>
          </a:extLst>
        </xdr:cNvPr>
        <xdr:cNvSpPr/>
      </xdr:nvSpPr>
      <xdr:spPr>
        <a:xfrm>
          <a:off x="6457950" y="57150"/>
          <a:ext cx="749300" cy="20955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317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男子入力</a:t>
          </a:r>
        </a:p>
      </xdr:txBody>
    </xdr:sp>
    <xdr:clientData/>
  </xdr:twoCellAnchor>
  <xdr:twoCellAnchor>
    <xdr:from>
      <xdr:col>44</xdr:col>
      <xdr:colOff>95250</xdr:colOff>
      <xdr:row>0</xdr:row>
      <xdr:rowOff>57150</xdr:rowOff>
    </xdr:from>
    <xdr:to>
      <xdr:col>49</xdr:col>
      <xdr:colOff>29404</xdr:colOff>
      <xdr:row>0</xdr:row>
      <xdr:rowOff>266700</xdr:rowOff>
    </xdr:to>
    <xdr:sp macro="" textlink="">
      <xdr:nvSpPr>
        <xdr:cNvPr id="11" name="四角形: 角を丸くする 3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600-00000B000000}"/>
            </a:ext>
          </a:extLst>
        </xdr:cNvPr>
        <xdr:cNvSpPr/>
      </xdr:nvSpPr>
      <xdr:spPr>
        <a:xfrm>
          <a:off x="7219950" y="57150"/>
          <a:ext cx="743779" cy="20955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317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女子入力</a:t>
          </a:r>
          <a:endParaRPr kumimoji="1" lang="ja-JP" altLang="en-US" sz="900">
            <a:solidFill>
              <a:schemeClr val="tx1"/>
            </a:solidFill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twoCellAnchor>
  <xdr:twoCellAnchor>
    <xdr:from>
      <xdr:col>49</xdr:col>
      <xdr:colOff>42104</xdr:colOff>
      <xdr:row>0</xdr:row>
      <xdr:rowOff>57150</xdr:rowOff>
    </xdr:from>
    <xdr:to>
      <xdr:col>53</xdr:col>
      <xdr:colOff>138182</xdr:colOff>
      <xdr:row>0</xdr:row>
      <xdr:rowOff>266700</xdr:rowOff>
    </xdr:to>
    <xdr:sp macro="" textlink="">
      <xdr:nvSpPr>
        <xdr:cNvPr id="12" name="四角形: 角を丸くする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600-00000C000000}"/>
            </a:ext>
          </a:extLst>
        </xdr:cNvPr>
        <xdr:cNvSpPr/>
      </xdr:nvSpPr>
      <xdr:spPr>
        <a:xfrm>
          <a:off x="7976429" y="57150"/>
          <a:ext cx="743778" cy="20955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317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宿泊名簿</a:t>
          </a:r>
          <a:endParaRPr kumimoji="1" lang="ja-JP" altLang="en-US" sz="900">
            <a:solidFill>
              <a:schemeClr val="tx1"/>
            </a:solidFill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twoCellAnchor>
  <xdr:twoCellAnchor>
    <xdr:from>
      <xdr:col>53</xdr:col>
      <xdr:colOff>150882</xdr:colOff>
      <xdr:row>0</xdr:row>
      <xdr:rowOff>57150</xdr:rowOff>
    </xdr:from>
    <xdr:to>
      <xdr:col>58</xdr:col>
      <xdr:colOff>96907</xdr:colOff>
      <xdr:row>0</xdr:row>
      <xdr:rowOff>266700</xdr:rowOff>
    </xdr:to>
    <xdr:sp macro="" textlink="">
      <xdr:nvSpPr>
        <xdr:cNvPr id="13" name="四角形: 角を丸くする 5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600-00000D000000}"/>
            </a:ext>
          </a:extLst>
        </xdr:cNvPr>
        <xdr:cNvSpPr/>
      </xdr:nvSpPr>
      <xdr:spPr>
        <a:xfrm>
          <a:off x="8732907" y="57150"/>
          <a:ext cx="755650" cy="20955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317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弁当・宿泊数</a:t>
          </a:r>
          <a:endParaRPr kumimoji="1" lang="ja-JP" altLang="en-US" sz="900">
            <a:solidFill>
              <a:schemeClr val="tx1"/>
            </a:solidFill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twoCellAnchor>
  <xdr:twoCellAnchor>
    <xdr:from>
      <xdr:col>58</xdr:col>
      <xdr:colOff>112782</xdr:colOff>
      <xdr:row>0</xdr:row>
      <xdr:rowOff>57150</xdr:rowOff>
    </xdr:from>
    <xdr:to>
      <xdr:col>63</xdr:col>
      <xdr:colOff>69437</xdr:colOff>
      <xdr:row>0</xdr:row>
      <xdr:rowOff>266700</xdr:rowOff>
    </xdr:to>
    <xdr:sp macro="" textlink="">
      <xdr:nvSpPr>
        <xdr:cNvPr id="14" name="四角形: 角を丸くする 6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600-00000E000000}"/>
            </a:ext>
          </a:extLst>
        </xdr:cNvPr>
        <xdr:cNvSpPr/>
      </xdr:nvSpPr>
      <xdr:spPr>
        <a:xfrm>
          <a:off x="9504432" y="57150"/>
          <a:ext cx="766280" cy="20955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317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申込書</a:t>
          </a:r>
          <a:endParaRPr kumimoji="1" lang="ja-JP" altLang="en-US" sz="900">
            <a:solidFill>
              <a:schemeClr val="tx1"/>
            </a:solidFill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twoCellAnchor>
  <xdr:twoCellAnchor>
    <xdr:from>
      <xdr:col>35</xdr:col>
      <xdr:colOff>28575</xdr:colOff>
      <xdr:row>0</xdr:row>
      <xdr:rowOff>57150</xdr:rowOff>
    </xdr:from>
    <xdr:to>
      <xdr:col>39</xdr:col>
      <xdr:colOff>132572</xdr:colOff>
      <xdr:row>0</xdr:row>
      <xdr:rowOff>266700</xdr:rowOff>
    </xdr:to>
    <xdr:sp macro="" textlink="">
      <xdr:nvSpPr>
        <xdr:cNvPr id="15" name="四角形: 角を丸くする 2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600-00000F000000}"/>
            </a:ext>
          </a:extLst>
        </xdr:cNvPr>
        <xdr:cNvSpPr/>
      </xdr:nvSpPr>
      <xdr:spPr>
        <a:xfrm>
          <a:off x="5695950" y="57150"/>
          <a:ext cx="751697" cy="20955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317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学校設定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U310"/>
  <sheetViews>
    <sheetView showGridLines="0" showRowColHeaders="0" zoomScaleNormal="100" workbookViewId="0">
      <selection activeCell="J5" sqref="J5:AO6"/>
    </sheetView>
  </sheetViews>
  <sheetFormatPr defaultColWidth="0" defaultRowHeight="13.5" zeroHeight="1" x14ac:dyDescent="0.4"/>
  <cols>
    <col min="1" max="45" width="1.625" style="1" customWidth="1"/>
    <col min="46" max="99" width="1.625" style="1" hidden="1" customWidth="1"/>
    <col min="100" max="16384" width="8.625" style="1" hidden="1"/>
  </cols>
  <sheetData>
    <row r="1" spans="2:44" ht="9.9499999999999993" customHeight="1" x14ac:dyDescent="0.4"/>
    <row r="2" spans="2:44" ht="9.9499999999999993" customHeight="1" x14ac:dyDescent="0.4">
      <c r="B2" s="173" t="s">
        <v>314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4"/>
    </row>
    <row r="3" spans="2:44" ht="9.9499999999999993" customHeight="1" x14ac:dyDescent="0.4"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4"/>
    </row>
    <row r="4" spans="2:44" ht="9.9499999999999993" customHeight="1" thickBot="1" x14ac:dyDescent="0.4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9"/>
    </row>
    <row r="5" spans="2:44" ht="9.9499999999999993" customHeight="1" x14ac:dyDescent="0.4">
      <c r="B5" s="4"/>
      <c r="C5" s="4"/>
      <c r="D5" s="175" t="s">
        <v>28</v>
      </c>
      <c r="E5" s="175"/>
      <c r="F5" s="175"/>
      <c r="G5" s="175"/>
      <c r="H5" s="175"/>
      <c r="I5" s="4"/>
      <c r="J5" s="185" t="s">
        <v>26</v>
      </c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7"/>
      <c r="AP5" s="4"/>
      <c r="AQ5" s="4"/>
      <c r="AR5" s="9"/>
    </row>
    <row r="6" spans="2:44" ht="9.9499999999999993" customHeight="1" x14ac:dyDescent="0.4">
      <c r="B6" s="4"/>
      <c r="C6" s="4"/>
      <c r="D6" s="175"/>
      <c r="E6" s="175"/>
      <c r="F6" s="175"/>
      <c r="G6" s="175"/>
      <c r="H6" s="175"/>
      <c r="I6" s="4"/>
      <c r="J6" s="188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90"/>
      <c r="AP6" s="4"/>
      <c r="AQ6" s="4"/>
      <c r="AR6" s="9"/>
    </row>
    <row r="7" spans="2:44" ht="9.9499999999999993" customHeight="1" x14ac:dyDescent="0.4">
      <c r="B7" s="4"/>
      <c r="C7" s="4"/>
      <c r="D7" s="175"/>
      <c r="E7" s="175"/>
      <c r="F7" s="175"/>
      <c r="G7" s="175"/>
      <c r="H7" s="175"/>
      <c r="I7" s="4"/>
      <c r="J7" s="188" t="s">
        <v>27</v>
      </c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90"/>
      <c r="AP7" s="4"/>
      <c r="AQ7" s="4"/>
      <c r="AR7" s="9"/>
    </row>
    <row r="8" spans="2:44" ht="9.9499999999999993" customHeight="1" thickBot="1" x14ac:dyDescent="0.45">
      <c r="B8" s="4"/>
      <c r="C8" s="4"/>
      <c r="D8" s="175"/>
      <c r="E8" s="175"/>
      <c r="F8" s="175"/>
      <c r="G8" s="175"/>
      <c r="H8" s="175"/>
      <c r="I8" s="4"/>
      <c r="J8" s="191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3"/>
      <c r="AP8" s="4"/>
      <c r="AQ8" s="4"/>
      <c r="AR8" s="9"/>
    </row>
    <row r="9" spans="2:44" ht="9.9499999999999993" customHeight="1" thickBot="1" x14ac:dyDescent="0.4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9"/>
    </row>
    <row r="10" spans="2:44" ht="9.9499999999999993" customHeight="1" x14ac:dyDescent="0.4">
      <c r="B10" s="4"/>
      <c r="C10" s="4"/>
      <c r="D10" s="175" t="s">
        <v>88</v>
      </c>
      <c r="E10" s="175"/>
      <c r="F10" s="175"/>
      <c r="G10" s="175"/>
      <c r="H10" s="175"/>
      <c r="I10" s="4"/>
      <c r="J10" s="176" t="s">
        <v>251</v>
      </c>
      <c r="K10" s="177"/>
      <c r="L10" s="177"/>
      <c r="M10" s="177"/>
      <c r="N10" s="177"/>
      <c r="O10" s="177"/>
      <c r="P10" s="177"/>
      <c r="Q10" s="177"/>
      <c r="R10" s="177"/>
      <c r="S10" s="177"/>
      <c r="T10" s="178"/>
      <c r="U10" s="4"/>
      <c r="V10" s="4"/>
      <c r="W10" s="4"/>
      <c r="X10" s="4"/>
      <c r="Y10" s="4"/>
      <c r="Z10" s="175" t="s">
        <v>174</v>
      </c>
      <c r="AA10" s="175"/>
      <c r="AB10" s="175"/>
      <c r="AC10" s="175"/>
      <c r="AD10" s="175"/>
      <c r="AE10" s="4"/>
      <c r="AF10" s="194">
        <v>5000</v>
      </c>
      <c r="AG10" s="195"/>
      <c r="AH10" s="195"/>
      <c r="AI10" s="195"/>
      <c r="AJ10" s="196"/>
      <c r="AK10" s="175" t="s">
        <v>87</v>
      </c>
      <c r="AL10" s="175"/>
      <c r="AM10" s="4"/>
      <c r="AN10" s="4"/>
      <c r="AO10" s="4"/>
      <c r="AP10" s="4"/>
      <c r="AQ10" s="4"/>
      <c r="AR10" s="9"/>
    </row>
    <row r="11" spans="2:44" ht="9.9499999999999993" customHeight="1" thickBot="1" x14ac:dyDescent="0.45">
      <c r="B11" s="4"/>
      <c r="C11" s="4"/>
      <c r="D11" s="175"/>
      <c r="E11" s="175"/>
      <c r="F11" s="175"/>
      <c r="G11" s="175"/>
      <c r="H11" s="175"/>
      <c r="I11" s="4"/>
      <c r="J11" s="179"/>
      <c r="K11" s="180"/>
      <c r="L11" s="180"/>
      <c r="M11" s="180"/>
      <c r="N11" s="180"/>
      <c r="O11" s="180"/>
      <c r="P11" s="180"/>
      <c r="Q11" s="180"/>
      <c r="R11" s="180"/>
      <c r="S11" s="180"/>
      <c r="T11" s="181"/>
      <c r="U11" s="4"/>
      <c r="V11" s="4"/>
      <c r="W11" s="4"/>
      <c r="X11" s="4"/>
      <c r="Y11" s="4"/>
      <c r="Z11" s="175"/>
      <c r="AA11" s="175"/>
      <c r="AB11" s="175"/>
      <c r="AC11" s="175"/>
      <c r="AD11" s="175"/>
      <c r="AE11" s="4"/>
      <c r="AF11" s="197"/>
      <c r="AG11" s="198"/>
      <c r="AH11" s="198"/>
      <c r="AI11" s="198"/>
      <c r="AJ11" s="199"/>
      <c r="AK11" s="175"/>
      <c r="AL11" s="175"/>
      <c r="AM11" s="4"/>
      <c r="AN11" s="4"/>
      <c r="AO11" s="4"/>
      <c r="AP11" s="4"/>
      <c r="AQ11" s="4"/>
      <c r="AR11" s="9"/>
    </row>
    <row r="12" spans="2:44" ht="9.9499999999999993" customHeight="1" thickBot="1" x14ac:dyDescent="0.4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/>
    </row>
    <row r="13" spans="2:44" ht="9.9499999999999993" customHeight="1" x14ac:dyDescent="0.4">
      <c r="B13" s="4"/>
      <c r="C13" s="4"/>
      <c r="D13" s="175" t="s">
        <v>20</v>
      </c>
      <c r="E13" s="175"/>
      <c r="F13" s="175"/>
      <c r="G13" s="175"/>
      <c r="H13" s="175"/>
      <c r="I13" s="4"/>
      <c r="J13" s="175" t="s">
        <v>25</v>
      </c>
      <c r="K13" s="175"/>
      <c r="L13" s="175"/>
      <c r="M13" s="176">
        <v>29</v>
      </c>
      <c r="N13" s="178"/>
      <c r="O13" s="175" t="s">
        <v>21</v>
      </c>
      <c r="P13" s="175"/>
      <c r="Q13" s="176">
        <v>12</v>
      </c>
      <c r="R13" s="178"/>
      <c r="S13" s="175" t="s">
        <v>22</v>
      </c>
      <c r="T13" s="175"/>
      <c r="U13" s="176">
        <v>25</v>
      </c>
      <c r="V13" s="178"/>
      <c r="W13" s="175" t="s">
        <v>23</v>
      </c>
      <c r="X13" s="175"/>
      <c r="Y13" s="175" t="s">
        <v>24</v>
      </c>
      <c r="Z13" s="175"/>
      <c r="AA13" s="176">
        <v>12</v>
      </c>
      <c r="AB13" s="178"/>
      <c r="AC13" s="175" t="s">
        <v>22</v>
      </c>
      <c r="AD13" s="175"/>
      <c r="AE13" s="176">
        <v>28</v>
      </c>
      <c r="AF13" s="178"/>
      <c r="AG13" s="175" t="s">
        <v>23</v>
      </c>
      <c r="AH13" s="175"/>
      <c r="AI13" s="4"/>
      <c r="AJ13" s="4"/>
      <c r="AK13" s="4"/>
      <c r="AL13" s="4"/>
      <c r="AM13" s="4"/>
      <c r="AN13" s="4"/>
      <c r="AO13" s="4"/>
      <c r="AP13" s="4"/>
      <c r="AQ13" s="4"/>
      <c r="AR13" s="9"/>
    </row>
    <row r="14" spans="2:44" ht="9.9499999999999993" customHeight="1" thickBot="1" x14ac:dyDescent="0.45">
      <c r="B14" s="4"/>
      <c r="C14" s="4"/>
      <c r="D14" s="175"/>
      <c r="E14" s="175"/>
      <c r="F14" s="175"/>
      <c r="G14" s="175"/>
      <c r="H14" s="175"/>
      <c r="I14" s="4"/>
      <c r="J14" s="175"/>
      <c r="K14" s="175"/>
      <c r="L14" s="175"/>
      <c r="M14" s="179"/>
      <c r="N14" s="181"/>
      <c r="O14" s="175"/>
      <c r="P14" s="175"/>
      <c r="Q14" s="179"/>
      <c r="R14" s="181"/>
      <c r="S14" s="175"/>
      <c r="T14" s="175"/>
      <c r="U14" s="179"/>
      <c r="V14" s="181"/>
      <c r="W14" s="175"/>
      <c r="X14" s="175"/>
      <c r="Y14" s="175"/>
      <c r="Z14" s="175"/>
      <c r="AA14" s="179"/>
      <c r="AB14" s="181"/>
      <c r="AC14" s="175"/>
      <c r="AD14" s="175"/>
      <c r="AE14" s="179"/>
      <c r="AF14" s="181"/>
      <c r="AG14" s="175"/>
      <c r="AH14" s="175"/>
      <c r="AI14" s="4"/>
      <c r="AJ14" s="4"/>
      <c r="AK14" s="4"/>
      <c r="AL14" s="4"/>
      <c r="AM14" s="4"/>
      <c r="AN14" s="4"/>
      <c r="AO14" s="4"/>
      <c r="AP14" s="4"/>
      <c r="AQ14" s="4"/>
      <c r="AR14" s="9"/>
    </row>
    <row r="15" spans="2:44" ht="9.9499999999999993" customHeight="1" thickBot="1" x14ac:dyDescent="0.4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9"/>
    </row>
    <row r="16" spans="2:44" ht="9.9499999999999993" customHeight="1" x14ac:dyDescent="0.4">
      <c r="B16" s="4"/>
      <c r="C16" s="4"/>
      <c r="D16" s="175" t="s">
        <v>82</v>
      </c>
      <c r="E16" s="175"/>
      <c r="F16" s="175"/>
      <c r="G16" s="175"/>
      <c r="H16" s="175"/>
      <c r="I16" s="4"/>
      <c r="J16" s="175" t="s">
        <v>83</v>
      </c>
      <c r="K16" s="175"/>
      <c r="L16" s="175"/>
      <c r="M16" s="175"/>
      <c r="N16" s="175"/>
      <c r="O16" s="4"/>
      <c r="P16" s="168">
        <v>5900</v>
      </c>
      <c r="Q16" s="169"/>
      <c r="R16" s="169"/>
      <c r="S16" s="169"/>
      <c r="T16" s="170"/>
      <c r="U16" s="175" t="s">
        <v>87</v>
      </c>
      <c r="V16" s="175"/>
      <c r="W16" s="4"/>
      <c r="X16" s="4"/>
      <c r="Y16" s="4"/>
      <c r="Z16" s="175" t="s">
        <v>84</v>
      </c>
      <c r="AA16" s="175"/>
      <c r="AB16" s="175"/>
      <c r="AC16" s="175"/>
      <c r="AD16" s="175"/>
      <c r="AE16" s="4"/>
      <c r="AF16" s="168">
        <v>5200</v>
      </c>
      <c r="AG16" s="169"/>
      <c r="AH16" s="169"/>
      <c r="AI16" s="169"/>
      <c r="AJ16" s="170"/>
      <c r="AK16" s="175" t="s">
        <v>87</v>
      </c>
      <c r="AL16" s="175"/>
      <c r="AM16" s="4"/>
      <c r="AN16" s="4"/>
      <c r="AO16" s="4"/>
      <c r="AP16" s="4"/>
      <c r="AQ16" s="4"/>
      <c r="AR16" s="9"/>
    </row>
    <row r="17" spans="2:44" ht="9.9499999999999993" customHeight="1" thickBot="1" x14ac:dyDescent="0.45">
      <c r="B17" s="4"/>
      <c r="C17" s="4"/>
      <c r="D17" s="175"/>
      <c r="E17" s="175"/>
      <c r="F17" s="175"/>
      <c r="G17" s="175"/>
      <c r="H17" s="175"/>
      <c r="I17" s="4"/>
      <c r="J17" s="175"/>
      <c r="K17" s="175"/>
      <c r="L17" s="175"/>
      <c r="M17" s="175"/>
      <c r="N17" s="175"/>
      <c r="O17" s="4"/>
      <c r="P17" s="182"/>
      <c r="Q17" s="183"/>
      <c r="R17" s="183"/>
      <c r="S17" s="183"/>
      <c r="T17" s="184"/>
      <c r="U17" s="175"/>
      <c r="V17" s="175"/>
      <c r="W17" s="4"/>
      <c r="X17" s="4"/>
      <c r="Y17" s="4"/>
      <c r="Z17" s="175"/>
      <c r="AA17" s="175"/>
      <c r="AB17" s="175"/>
      <c r="AC17" s="175"/>
      <c r="AD17" s="175"/>
      <c r="AE17" s="4"/>
      <c r="AF17" s="182"/>
      <c r="AG17" s="183"/>
      <c r="AH17" s="183"/>
      <c r="AI17" s="183"/>
      <c r="AJ17" s="184"/>
      <c r="AK17" s="175"/>
      <c r="AL17" s="175"/>
      <c r="AM17" s="4"/>
      <c r="AN17" s="4"/>
      <c r="AO17" s="4"/>
      <c r="AP17" s="4"/>
      <c r="AQ17" s="4"/>
      <c r="AR17" s="9"/>
    </row>
    <row r="18" spans="2:44" ht="9.9499999999999993" customHeight="1" thickBot="1" x14ac:dyDescent="0.45">
      <c r="B18" s="4"/>
      <c r="C18" s="4"/>
      <c r="D18" s="5"/>
      <c r="E18" s="5"/>
      <c r="F18" s="5"/>
      <c r="G18" s="5"/>
      <c r="H18" s="5"/>
      <c r="I18" s="4"/>
      <c r="J18" s="5"/>
      <c r="K18" s="5"/>
      <c r="L18" s="5"/>
      <c r="M18" s="5"/>
      <c r="N18" s="5"/>
      <c r="O18" s="4"/>
      <c r="P18" s="15"/>
      <c r="Q18" s="15"/>
      <c r="R18" s="15"/>
      <c r="S18" s="15"/>
      <c r="T18" s="15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9"/>
    </row>
    <row r="19" spans="2:44" ht="9.9499999999999993" customHeight="1" x14ac:dyDescent="0.4">
      <c r="B19" s="4"/>
      <c r="C19" s="4"/>
      <c r="D19" s="4"/>
      <c r="E19" s="4"/>
      <c r="F19" s="4"/>
      <c r="G19" s="4"/>
      <c r="H19" s="4"/>
      <c r="I19" s="4"/>
      <c r="J19" s="175" t="s">
        <v>85</v>
      </c>
      <c r="K19" s="175"/>
      <c r="L19" s="175"/>
      <c r="M19" s="175"/>
      <c r="N19" s="175"/>
      <c r="O19" s="4"/>
      <c r="P19" s="168">
        <v>4700</v>
      </c>
      <c r="Q19" s="169"/>
      <c r="R19" s="169"/>
      <c r="S19" s="169"/>
      <c r="T19" s="170"/>
      <c r="U19" s="175" t="s">
        <v>87</v>
      </c>
      <c r="V19" s="175"/>
      <c r="W19" s="4"/>
      <c r="X19" s="4"/>
      <c r="Y19" s="4"/>
      <c r="Z19" s="175" t="s">
        <v>86</v>
      </c>
      <c r="AA19" s="175"/>
      <c r="AB19" s="175"/>
      <c r="AC19" s="175"/>
      <c r="AD19" s="175"/>
      <c r="AE19" s="4"/>
      <c r="AF19" s="168">
        <v>500</v>
      </c>
      <c r="AG19" s="169"/>
      <c r="AH19" s="169"/>
      <c r="AI19" s="169"/>
      <c r="AJ19" s="170"/>
      <c r="AK19" s="175" t="s">
        <v>87</v>
      </c>
      <c r="AL19" s="175"/>
      <c r="AM19" s="4"/>
      <c r="AN19" s="4"/>
      <c r="AO19" s="4"/>
      <c r="AP19" s="4"/>
      <c r="AQ19" s="4"/>
      <c r="AR19" s="9"/>
    </row>
    <row r="20" spans="2:44" ht="9.9499999999999993" customHeight="1" thickBot="1" x14ac:dyDescent="0.45">
      <c r="B20" s="4"/>
      <c r="C20" s="4"/>
      <c r="D20" s="4"/>
      <c r="E20" s="4"/>
      <c r="F20" s="4"/>
      <c r="G20" s="4"/>
      <c r="H20" s="4"/>
      <c r="I20" s="4"/>
      <c r="J20" s="175"/>
      <c r="K20" s="175"/>
      <c r="L20" s="175"/>
      <c r="M20" s="175"/>
      <c r="N20" s="175"/>
      <c r="O20" s="4"/>
      <c r="P20" s="182"/>
      <c r="Q20" s="183"/>
      <c r="R20" s="183"/>
      <c r="S20" s="183"/>
      <c r="T20" s="184"/>
      <c r="U20" s="175"/>
      <c r="V20" s="175"/>
      <c r="W20" s="4"/>
      <c r="X20" s="4"/>
      <c r="Y20" s="4"/>
      <c r="Z20" s="175"/>
      <c r="AA20" s="175"/>
      <c r="AB20" s="175"/>
      <c r="AC20" s="175"/>
      <c r="AD20" s="175"/>
      <c r="AE20" s="4"/>
      <c r="AF20" s="182"/>
      <c r="AG20" s="183"/>
      <c r="AH20" s="183"/>
      <c r="AI20" s="183"/>
      <c r="AJ20" s="184"/>
      <c r="AK20" s="175"/>
      <c r="AL20" s="175"/>
      <c r="AM20" s="4"/>
      <c r="AN20" s="4"/>
      <c r="AO20" s="4"/>
      <c r="AP20" s="4"/>
      <c r="AQ20" s="4"/>
      <c r="AR20" s="9"/>
    </row>
    <row r="21" spans="2:44" ht="9.9499999999999993" customHeight="1" thickBot="1" x14ac:dyDescent="0.2">
      <c r="B21" s="4"/>
      <c r="C21" s="4"/>
      <c r="D21" s="166" t="s">
        <v>343</v>
      </c>
      <c r="E21" s="4"/>
      <c r="F21" s="4"/>
      <c r="G21" s="4"/>
      <c r="H21" s="4"/>
      <c r="I21" s="4"/>
      <c r="J21" s="5"/>
      <c r="K21" s="5"/>
      <c r="L21" s="5"/>
      <c r="M21" s="5"/>
      <c r="N21" s="5"/>
      <c r="O21" s="4"/>
      <c r="P21" s="15"/>
      <c r="Q21" s="15"/>
      <c r="R21" s="15"/>
      <c r="S21" s="15"/>
      <c r="T21" s="15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9"/>
    </row>
    <row r="22" spans="2:44" ht="18.600000000000001" customHeight="1" x14ac:dyDescent="0.4">
      <c r="B22" s="4"/>
      <c r="C22" s="4"/>
      <c r="D22" s="4"/>
      <c r="E22" s="171" t="s">
        <v>344</v>
      </c>
      <c r="F22" s="172"/>
      <c r="G22" s="172"/>
      <c r="H22" s="4"/>
      <c r="I22" s="4"/>
      <c r="J22" s="165" t="s">
        <v>340</v>
      </c>
      <c r="K22" s="164"/>
      <c r="L22" s="164"/>
      <c r="M22" s="164"/>
      <c r="N22" s="164"/>
      <c r="O22" s="4"/>
      <c r="P22" s="168" t="s">
        <v>342</v>
      </c>
      <c r="Q22" s="169"/>
      <c r="R22" s="169"/>
      <c r="S22" s="169"/>
      <c r="T22" s="170"/>
      <c r="U22" s="4"/>
      <c r="V22" s="4" t="s">
        <v>341</v>
      </c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9"/>
    </row>
    <row r="23" spans="2:44" ht="27" customHeight="1" thickBot="1" x14ac:dyDescent="0.4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1"/>
    </row>
    <row r="24" spans="2:44" ht="9.9499999999999993" customHeight="1" x14ac:dyDescent="0.4"/>
    <row r="25" spans="2:44" ht="9.9499999999999993" hidden="1" customHeight="1" x14ac:dyDescent="0.4"/>
    <row r="26" spans="2:44" ht="9.9499999999999993" hidden="1" customHeight="1" x14ac:dyDescent="0.4"/>
    <row r="27" spans="2:44" ht="9.9499999999999993" hidden="1" customHeight="1" x14ac:dyDescent="0.4"/>
    <row r="28" spans="2:44" ht="9.9499999999999993" hidden="1" customHeight="1" x14ac:dyDescent="0.4"/>
    <row r="29" spans="2:44" ht="9.9499999999999993" hidden="1" customHeight="1" x14ac:dyDescent="0.4"/>
    <row r="30" spans="2:44" ht="9.9499999999999993" hidden="1" customHeight="1" x14ac:dyDescent="0.4"/>
    <row r="31" spans="2:44" ht="9.9499999999999993" hidden="1" customHeight="1" x14ac:dyDescent="0.4"/>
    <row r="32" spans="2:44" ht="9.9499999999999993" hidden="1" customHeight="1" x14ac:dyDescent="0.4"/>
    <row r="33" ht="9.9499999999999993" hidden="1" customHeight="1" x14ac:dyDescent="0.4"/>
    <row r="34" ht="9.9499999999999993" hidden="1" customHeight="1" x14ac:dyDescent="0.4"/>
    <row r="35" ht="9.9499999999999993" hidden="1" customHeight="1" x14ac:dyDescent="0.4"/>
    <row r="36" ht="9.9499999999999993" hidden="1" customHeight="1" x14ac:dyDescent="0.4"/>
    <row r="37" ht="9.9499999999999993" hidden="1" customHeight="1" x14ac:dyDescent="0.4"/>
    <row r="38" ht="9.9499999999999993" hidden="1" customHeight="1" x14ac:dyDescent="0.4"/>
    <row r="39" ht="9.9499999999999993" hidden="1" customHeight="1" x14ac:dyDescent="0.4"/>
    <row r="40" ht="9.9499999999999993" hidden="1" customHeight="1" x14ac:dyDescent="0.4"/>
    <row r="41" ht="9.9499999999999993" hidden="1" customHeight="1" x14ac:dyDescent="0.4"/>
    <row r="42" ht="9.9499999999999993" hidden="1" customHeight="1" x14ac:dyDescent="0.4"/>
    <row r="43" ht="9.9499999999999993" hidden="1" customHeight="1" x14ac:dyDescent="0.4"/>
    <row r="44" ht="9.9499999999999993" hidden="1" customHeight="1" x14ac:dyDescent="0.4"/>
    <row r="45" ht="9.9499999999999993" hidden="1" customHeight="1" x14ac:dyDescent="0.4"/>
    <row r="46" ht="9.9499999999999993" hidden="1" customHeight="1" x14ac:dyDescent="0.4"/>
    <row r="47" ht="9.9499999999999993" hidden="1" customHeight="1" x14ac:dyDescent="0.4"/>
    <row r="48" ht="9.9499999999999993" hidden="1" customHeight="1" x14ac:dyDescent="0.4"/>
    <row r="49" ht="9.9499999999999993" hidden="1" customHeight="1" x14ac:dyDescent="0.4"/>
    <row r="50" ht="9.9499999999999993" hidden="1" customHeight="1" x14ac:dyDescent="0.4"/>
    <row r="51" ht="9.9499999999999993" hidden="1" customHeight="1" x14ac:dyDescent="0.4"/>
    <row r="52" ht="9.9499999999999993" hidden="1" customHeight="1" x14ac:dyDescent="0.4"/>
    <row r="53" ht="9.9499999999999993" hidden="1" customHeight="1" x14ac:dyDescent="0.4"/>
    <row r="54" ht="9.9499999999999993" hidden="1" customHeight="1" x14ac:dyDescent="0.4"/>
    <row r="55" ht="9.9499999999999993" hidden="1" customHeight="1" x14ac:dyDescent="0.4"/>
    <row r="56" ht="9.9499999999999993" hidden="1" customHeight="1" x14ac:dyDescent="0.4"/>
    <row r="57" ht="9.9499999999999993" hidden="1" customHeight="1" x14ac:dyDescent="0.4"/>
    <row r="58" ht="9.9499999999999993" hidden="1" customHeight="1" x14ac:dyDescent="0.4"/>
    <row r="59" ht="9.9499999999999993" hidden="1" customHeight="1" x14ac:dyDescent="0.4"/>
    <row r="60" ht="9.9499999999999993" hidden="1" customHeight="1" x14ac:dyDescent="0.4"/>
    <row r="61" ht="9.9499999999999993" hidden="1" customHeight="1" x14ac:dyDescent="0.4"/>
    <row r="62" ht="9.9499999999999993" hidden="1" customHeight="1" x14ac:dyDescent="0.4"/>
    <row r="63" ht="9.9499999999999993" hidden="1" customHeight="1" x14ac:dyDescent="0.4"/>
    <row r="64" ht="9.9499999999999993" hidden="1" customHeight="1" x14ac:dyDescent="0.4"/>
    <row r="65" ht="9.9499999999999993" hidden="1" customHeight="1" x14ac:dyDescent="0.4"/>
    <row r="66" ht="9.9499999999999993" hidden="1" customHeight="1" x14ac:dyDescent="0.4"/>
    <row r="67" ht="9.9499999999999993" hidden="1" customHeight="1" x14ac:dyDescent="0.4"/>
    <row r="68" ht="9.9499999999999993" hidden="1" customHeight="1" x14ac:dyDescent="0.4"/>
    <row r="69" ht="9.9499999999999993" hidden="1" customHeight="1" x14ac:dyDescent="0.4"/>
    <row r="70" ht="9.9499999999999993" hidden="1" customHeight="1" x14ac:dyDescent="0.4"/>
    <row r="71" ht="9.9499999999999993" hidden="1" customHeight="1" x14ac:dyDescent="0.4"/>
    <row r="72" ht="9.9499999999999993" hidden="1" customHeight="1" x14ac:dyDescent="0.4"/>
    <row r="73" ht="9.9499999999999993" hidden="1" customHeight="1" x14ac:dyDescent="0.4"/>
    <row r="74" ht="9.9499999999999993" hidden="1" customHeight="1" x14ac:dyDescent="0.4"/>
    <row r="75" ht="9.9499999999999993" hidden="1" customHeight="1" x14ac:dyDescent="0.4"/>
    <row r="76" ht="9.9499999999999993" hidden="1" customHeight="1" x14ac:dyDescent="0.4"/>
    <row r="77" ht="9.9499999999999993" hidden="1" customHeight="1" x14ac:dyDescent="0.4"/>
    <row r="78" ht="9.9499999999999993" hidden="1" customHeight="1" x14ac:dyDescent="0.4"/>
    <row r="79" ht="9.9499999999999993" hidden="1" customHeight="1" x14ac:dyDescent="0.4"/>
    <row r="80" ht="9.9499999999999993" hidden="1" customHeight="1" x14ac:dyDescent="0.4"/>
    <row r="81" ht="9.9499999999999993" hidden="1" customHeight="1" x14ac:dyDescent="0.4"/>
    <row r="82" ht="9.9499999999999993" hidden="1" customHeight="1" x14ac:dyDescent="0.4"/>
    <row r="83" ht="9.9499999999999993" hidden="1" customHeight="1" x14ac:dyDescent="0.4"/>
    <row r="84" ht="9.9499999999999993" hidden="1" customHeight="1" x14ac:dyDescent="0.4"/>
    <row r="85" ht="9.9499999999999993" hidden="1" customHeight="1" x14ac:dyDescent="0.4"/>
    <row r="86" ht="9.9499999999999993" hidden="1" customHeight="1" x14ac:dyDescent="0.4"/>
    <row r="87" ht="9.9499999999999993" hidden="1" customHeight="1" x14ac:dyDescent="0.4"/>
    <row r="88" ht="9.9499999999999993" hidden="1" customHeight="1" x14ac:dyDescent="0.4"/>
    <row r="89" ht="9.9499999999999993" hidden="1" customHeight="1" x14ac:dyDescent="0.4"/>
    <row r="90" ht="9.9499999999999993" hidden="1" customHeight="1" x14ac:dyDescent="0.4"/>
    <row r="91" ht="9.9499999999999993" hidden="1" customHeight="1" x14ac:dyDescent="0.4"/>
    <row r="92" ht="9.9499999999999993" hidden="1" customHeight="1" x14ac:dyDescent="0.4"/>
    <row r="93" ht="9.9499999999999993" hidden="1" customHeight="1" x14ac:dyDescent="0.4"/>
    <row r="94" ht="9.9499999999999993" hidden="1" customHeight="1" x14ac:dyDescent="0.4"/>
    <row r="95" ht="9.9499999999999993" hidden="1" customHeight="1" x14ac:dyDescent="0.4"/>
    <row r="96" ht="9.9499999999999993" hidden="1" customHeight="1" x14ac:dyDescent="0.4"/>
    <row r="97" ht="9.9499999999999993" hidden="1" customHeight="1" x14ac:dyDescent="0.4"/>
    <row r="98" ht="9.9499999999999993" hidden="1" customHeight="1" x14ac:dyDescent="0.4"/>
    <row r="99" ht="9.9499999999999993" hidden="1" customHeight="1" x14ac:dyDescent="0.4"/>
    <row r="100" ht="9.9499999999999993" hidden="1" customHeight="1" x14ac:dyDescent="0.4"/>
    <row r="101" ht="9.9499999999999993" hidden="1" customHeight="1" x14ac:dyDescent="0.4"/>
    <row r="102" ht="9.9499999999999993" hidden="1" customHeight="1" x14ac:dyDescent="0.4"/>
    <row r="103" ht="9.9499999999999993" hidden="1" customHeight="1" x14ac:dyDescent="0.4"/>
    <row r="104" ht="9.9499999999999993" hidden="1" customHeight="1" x14ac:dyDescent="0.4"/>
    <row r="105" ht="9.9499999999999993" hidden="1" customHeight="1" x14ac:dyDescent="0.4"/>
    <row r="106" ht="9.9499999999999993" hidden="1" customHeight="1" x14ac:dyDescent="0.4"/>
    <row r="107" ht="9.9499999999999993" hidden="1" customHeight="1" x14ac:dyDescent="0.4"/>
    <row r="108" ht="9.9499999999999993" hidden="1" customHeight="1" x14ac:dyDescent="0.4"/>
    <row r="109" ht="9.9499999999999993" hidden="1" customHeight="1" x14ac:dyDescent="0.4"/>
    <row r="110" ht="9.9499999999999993" hidden="1" customHeight="1" x14ac:dyDescent="0.4"/>
    <row r="111" ht="9.9499999999999993" hidden="1" customHeight="1" x14ac:dyDescent="0.4"/>
    <row r="112" ht="9.9499999999999993" hidden="1" customHeight="1" x14ac:dyDescent="0.4"/>
    <row r="113" ht="9.9499999999999993" hidden="1" customHeight="1" x14ac:dyDescent="0.4"/>
    <row r="114" ht="9.9499999999999993" hidden="1" customHeight="1" x14ac:dyDescent="0.4"/>
    <row r="115" ht="9.9499999999999993" hidden="1" customHeight="1" x14ac:dyDescent="0.4"/>
    <row r="116" ht="9.9499999999999993" hidden="1" customHeight="1" x14ac:dyDescent="0.4"/>
    <row r="117" ht="9.9499999999999993" hidden="1" customHeight="1" x14ac:dyDescent="0.4"/>
    <row r="118" ht="9.9499999999999993" hidden="1" customHeight="1" x14ac:dyDescent="0.4"/>
    <row r="119" ht="9.9499999999999993" hidden="1" customHeight="1" x14ac:dyDescent="0.4"/>
    <row r="120" ht="9.9499999999999993" hidden="1" customHeight="1" x14ac:dyDescent="0.4"/>
    <row r="121" ht="9.9499999999999993" hidden="1" customHeight="1" x14ac:dyDescent="0.4"/>
    <row r="122" ht="9.9499999999999993" hidden="1" customHeight="1" x14ac:dyDescent="0.4"/>
    <row r="123" ht="9.9499999999999993" hidden="1" customHeight="1" x14ac:dyDescent="0.4"/>
    <row r="124" ht="9.9499999999999993" hidden="1" customHeight="1" x14ac:dyDescent="0.4"/>
    <row r="125" ht="9.9499999999999993" hidden="1" customHeight="1" x14ac:dyDescent="0.4"/>
    <row r="126" ht="9.9499999999999993" hidden="1" customHeight="1" x14ac:dyDescent="0.4"/>
    <row r="127" ht="9.9499999999999993" hidden="1" customHeight="1" x14ac:dyDescent="0.4"/>
    <row r="128" ht="9.9499999999999993" hidden="1" customHeight="1" x14ac:dyDescent="0.4"/>
    <row r="129" ht="9.9499999999999993" hidden="1" customHeight="1" x14ac:dyDescent="0.4"/>
    <row r="130" ht="9.9499999999999993" hidden="1" customHeight="1" x14ac:dyDescent="0.4"/>
    <row r="131" ht="9.9499999999999993" hidden="1" customHeight="1" x14ac:dyDescent="0.4"/>
    <row r="132" ht="9.9499999999999993" hidden="1" customHeight="1" x14ac:dyDescent="0.4"/>
    <row r="133" ht="9.9499999999999993" hidden="1" customHeight="1" x14ac:dyDescent="0.4"/>
    <row r="134" ht="9.9499999999999993" hidden="1" customHeight="1" x14ac:dyDescent="0.4"/>
    <row r="135" ht="9.9499999999999993" hidden="1" customHeight="1" x14ac:dyDescent="0.4"/>
    <row r="136" ht="9.9499999999999993" hidden="1" customHeight="1" x14ac:dyDescent="0.4"/>
    <row r="137" ht="9.9499999999999993" hidden="1" customHeight="1" x14ac:dyDescent="0.4"/>
    <row r="138" ht="9.9499999999999993" hidden="1" customHeight="1" x14ac:dyDescent="0.4"/>
    <row r="139" ht="9.9499999999999993" hidden="1" customHeight="1" x14ac:dyDescent="0.4"/>
    <row r="140" ht="9.9499999999999993" hidden="1" customHeight="1" x14ac:dyDescent="0.4"/>
    <row r="141" ht="9.9499999999999993" hidden="1" customHeight="1" x14ac:dyDescent="0.4"/>
    <row r="142" ht="9.9499999999999993" hidden="1" customHeight="1" x14ac:dyDescent="0.4"/>
    <row r="143" ht="9.9499999999999993" hidden="1" customHeight="1" x14ac:dyDescent="0.4"/>
    <row r="144" ht="9.9499999999999993" hidden="1" customHeight="1" x14ac:dyDescent="0.4"/>
    <row r="145" ht="9.9499999999999993" hidden="1" customHeight="1" x14ac:dyDescent="0.4"/>
    <row r="146" ht="9.9499999999999993" hidden="1" customHeight="1" x14ac:dyDescent="0.4"/>
    <row r="147" ht="9.9499999999999993" hidden="1" customHeight="1" x14ac:dyDescent="0.4"/>
    <row r="148" ht="9.9499999999999993" hidden="1" customHeight="1" x14ac:dyDescent="0.4"/>
    <row r="149" ht="9.9499999999999993" hidden="1" customHeight="1" x14ac:dyDescent="0.4"/>
    <row r="150" ht="9.9499999999999993" hidden="1" customHeight="1" x14ac:dyDescent="0.4"/>
    <row r="151" ht="9.9499999999999993" hidden="1" customHeight="1" x14ac:dyDescent="0.4"/>
    <row r="152" ht="9.9499999999999993" hidden="1" customHeight="1" x14ac:dyDescent="0.4"/>
    <row r="153" ht="9.9499999999999993" hidden="1" customHeight="1" x14ac:dyDescent="0.4"/>
    <row r="154" ht="9.9499999999999993" hidden="1" customHeight="1" x14ac:dyDescent="0.4"/>
    <row r="155" ht="9.9499999999999993" hidden="1" customHeight="1" x14ac:dyDescent="0.4"/>
    <row r="156" ht="9.9499999999999993" hidden="1" customHeight="1" x14ac:dyDescent="0.4"/>
    <row r="157" ht="9.9499999999999993" hidden="1" customHeight="1" x14ac:dyDescent="0.4"/>
    <row r="158" ht="9.9499999999999993" hidden="1" customHeight="1" x14ac:dyDescent="0.4"/>
    <row r="159" ht="9.9499999999999993" hidden="1" customHeight="1" x14ac:dyDescent="0.4"/>
    <row r="160" ht="9.9499999999999993" hidden="1" customHeight="1" x14ac:dyDescent="0.4"/>
    <row r="161" ht="9.9499999999999993" hidden="1" customHeight="1" x14ac:dyDescent="0.4"/>
    <row r="162" ht="9.9499999999999993" hidden="1" customHeight="1" x14ac:dyDescent="0.4"/>
    <row r="163" ht="9.9499999999999993" hidden="1" customHeight="1" x14ac:dyDescent="0.4"/>
    <row r="164" ht="9.9499999999999993" hidden="1" customHeight="1" x14ac:dyDescent="0.4"/>
    <row r="165" ht="9.9499999999999993" hidden="1" customHeight="1" x14ac:dyDescent="0.4"/>
    <row r="166" ht="9.9499999999999993" hidden="1" customHeight="1" x14ac:dyDescent="0.4"/>
    <row r="167" ht="9.9499999999999993" hidden="1" customHeight="1" x14ac:dyDescent="0.4"/>
    <row r="168" ht="9.9499999999999993" hidden="1" customHeight="1" x14ac:dyDescent="0.4"/>
    <row r="169" ht="9.9499999999999993" hidden="1" customHeight="1" x14ac:dyDescent="0.4"/>
    <row r="170" ht="9.9499999999999993" hidden="1" customHeight="1" x14ac:dyDescent="0.4"/>
    <row r="171" ht="9.9499999999999993" hidden="1" customHeight="1" x14ac:dyDescent="0.4"/>
    <row r="172" ht="9.9499999999999993" hidden="1" customHeight="1" x14ac:dyDescent="0.4"/>
    <row r="173" ht="9.9499999999999993" hidden="1" customHeight="1" x14ac:dyDescent="0.4"/>
    <row r="174" ht="9.9499999999999993" hidden="1" customHeight="1" x14ac:dyDescent="0.4"/>
    <row r="175" ht="9.9499999999999993" hidden="1" customHeight="1" x14ac:dyDescent="0.4"/>
    <row r="176" ht="9.9499999999999993" hidden="1" customHeight="1" x14ac:dyDescent="0.4"/>
    <row r="177" ht="9.9499999999999993" hidden="1" customHeight="1" x14ac:dyDescent="0.4"/>
    <row r="178" ht="9.9499999999999993" hidden="1" customHeight="1" x14ac:dyDescent="0.4"/>
    <row r="179" ht="9.9499999999999993" hidden="1" customHeight="1" x14ac:dyDescent="0.4"/>
    <row r="180" ht="9.9499999999999993" hidden="1" customHeight="1" x14ac:dyDescent="0.4"/>
    <row r="181" ht="9.9499999999999993" hidden="1" customHeight="1" x14ac:dyDescent="0.4"/>
    <row r="182" ht="9.9499999999999993" hidden="1" customHeight="1" x14ac:dyDescent="0.4"/>
    <row r="183" ht="9.9499999999999993" hidden="1" customHeight="1" x14ac:dyDescent="0.4"/>
    <row r="184" ht="9.9499999999999993" hidden="1" customHeight="1" x14ac:dyDescent="0.4"/>
    <row r="185" ht="9.9499999999999993" hidden="1" customHeight="1" x14ac:dyDescent="0.4"/>
    <row r="186" ht="9.9499999999999993" hidden="1" customHeight="1" x14ac:dyDescent="0.4"/>
    <row r="187" ht="9.9499999999999993" hidden="1" customHeight="1" x14ac:dyDescent="0.4"/>
    <row r="188" ht="9.9499999999999993" hidden="1" customHeight="1" x14ac:dyDescent="0.4"/>
    <row r="189" ht="9.9499999999999993" hidden="1" customHeight="1" x14ac:dyDescent="0.4"/>
    <row r="190" ht="9.9499999999999993" hidden="1" customHeight="1" x14ac:dyDescent="0.4"/>
    <row r="191" ht="9.9499999999999993" hidden="1" customHeight="1" x14ac:dyDescent="0.4"/>
    <row r="192" ht="9.9499999999999993" hidden="1" customHeight="1" x14ac:dyDescent="0.4"/>
    <row r="193" ht="9.9499999999999993" hidden="1" customHeight="1" x14ac:dyDescent="0.4"/>
    <row r="194" ht="9.9499999999999993" hidden="1" customHeight="1" x14ac:dyDescent="0.4"/>
    <row r="195" ht="9.9499999999999993" hidden="1" customHeight="1" x14ac:dyDescent="0.4"/>
    <row r="196" ht="9.9499999999999993" hidden="1" customHeight="1" x14ac:dyDescent="0.4"/>
    <row r="197" ht="9.9499999999999993" hidden="1" customHeight="1" x14ac:dyDescent="0.4"/>
    <row r="198" ht="9.9499999999999993" hidden="1" customHeight="1" x14ac:dyDescent="0.4"/>
    <row r="199" ht="9.9499999999999993" hidden="1" customHeight="1" x14ac:dyDescent="0.4"/>
    <row r="200" ht="9.9499999999999993" hidden="1" customHeight="1" x14ac:dyDescent="0.4"/>
    <row r="201" ht="9.9499999999999993" hidden="1" customHeight="1" x14ac:dyDescent="0.4"/>
    <row r="202" ht="9.9499999999999993" hidden="1" customHeight="1" x14ac:dyDescent="0.4"/>
    <row r="203" ht="9.9499999999999993" hidden="1" customHeight="1" x14ac:dyDescent="0.4"/>
    <row r="204" ht="9.9499999999999993" hidden="1" customHeight="1" x14ac:dyDescent="0.4"/>
    <row r="205" ht="9.9499999999999993" hidden="1" customHeight="1" x14ac:dyDescent="0.4"/>
    <row r="206" ht="9.9499999999999993" hidden="1" customHeight="1" x14ac:dyDescent="0.4"/>
    <row r="207" ht="9.9499999999999993" hidden="1" customHeight="1" x14ac:dyDescent="0.4"/>
    <row r="208" ht="9.9499999999999993" hidden="1" customHeight="1" x14ac:dyDescent="0.4"/>
    <row r="209" ht="9.9499999999999993" hidden="1" customHeight="1" x14ac:dyDescent="0.4"/>
    <row r="210" ht="9.9499999999999993" hidden="1" customHeight="1" x14ac:dyDescent="0.4"/>
    <row r="211" ht="9.9499999999999993" hidden="1" customHeight="1" x14ac:dyDescent="0.4"/>
    <row r="212" ht="9.9499999999999993" hidden="1" customHeight="1" x14ac:dyDescent="0.4"/>
    <row r="213" ht="9.9499999999999993" hidden="1" customHeight="1" x14ac:dyDescent="0.4"/>
    <row r="214" ht="9.9499999999999993" hidden="1" customHeight="1" x14ac:dyDescent="0.4"/>
    <row r="215" ht="9.9499999999999993" hidden="1" customHeight="1" x14ac:dyDescent="0.4"/>
    <row r="216" ht="9.9499999999999993" hidden="1" customHeight="1" x14ac:dyDescent="0.4"/>
    <row r="217" ht="9.9499999999999993" hidden="1" customHeight="1" x14ac:dyDescent="0.4"/>
    <row r="218" ht="9.9499999999999993" hidden="1" customHeight="1" x14ac:dyDescent="0.4"/>
    <row r="219" ht="9.9499999999999993" hidden="1" customHeight="1" x14ac:dyDescent="0.4"/>
    <row r="220" ht="9.9499999999999993" hidden="1" customHeight="1" x14ac:dyDescent="0.4"/>
    <row r="221" ht="9.9499999999999993" hidden="1" customHeight="1" x14ac:dyDescent="0.4"/>
    <row r="222" ht="9.9499999999999993" hidden="1" customHeight="1" x14ac:dyDescent="0.4"/>
    <row r="223" ht="9.9499999999999993" hidden="1" customHeight="1" x14ac:dyDescent="0.4"/>
    <row r="224" ht="9.9499999999999993" hidden="1" customHeight="1" x14ac:dyDescent="0.4"/>
    <row r="225" ht="9.9499999999999993" hidden="1" customHeight="1" x14ac:dyDescent="0.4"/>
    <row r="226" ht="9.9499999999999993" hidden="1" customHeight="1" x14ac:dyDescent="0.4"/>
    <row r="227" ht="9.9499999999999993" hidden="1" customHeight="1" x14ac:dyDescent="0.4"/>
    <row r="228" ht="9.9499999999999993" hidden="1" customHeight="1" x14ac:dyDescent="0.4"/>
    <row r="229" ht="9.9499999999999993" hidden="1" customHeight="1" x14ac:dyDescent="0.4"/>
    <row r="230" ht="9.9499999999999993" hidden="1" customHeight="1" x14ac:dyDescent="0.4"/>
    <row r="231" ht="9.9499999999999993" hidden="1" customHeight="1" x14ac:dyDescent="0.4"/>
    <row r="232" ht="9.9499999999999993" hidden="1" customHeight="1" x14ac:dyDescent="0.4"/>
    <row r="233" ht="9.9499999999999993" hidden="1" customHeight="1" x14ac:dyDescent="0.4"/>
    <row r="234" ht="9.9499999999999993" hidden="1" customHeight="1" x14ac:dyDescent="0.4"/>
    <row r="235" ht="9.9499999999999993" hidden="1" customHeight="1" x14ac:dyDescent="0.4"/>
    <row r="236" ht="9.9499999999999993" hidden="1" customHeight="1" x14ac:dyDescent="0.4"/>
    <row r="237" ht="9.9499999999999993" hidden="1" customHeight="1" x14ac:dyDescent="0.4"/>
    <row r="238" ht="9.9499999999999993" hidden="1" customHeight="1" x14ac:dyDescent="0.4"/>
    <row r="239" ht="9.9499999999999993" hidden="1" customHeight="1" x14ac:dyDescent="0.4"/>
    <row r="240" ht="9.9499999999999993" hidden="1" customHeight="1" x14ac:dyDescent="0.4"/>
    <row r="241" ht="9.9499999999999993" hidden="1" customHeight="1" x14ac:dyDescent="0.4"/>
    <row r="242" ht="9.9499999999999993" hidden="1" customHeight="1" x14ac:dyDescent="0.4"/>
    <row r="243" ht="9.9499999999999993" hidden="1" customHeight="1" x14ac:dyDescent="0.4"/>
    <row r="244" ht="9.9499999999999993" hidden="1" customHeight="1" x14ac:dyDescent="0.4"/>
    <row r="245" ht="9.9499999999999993" hidden="1" customHeight="1" x14ac:dyDescent="0.4"/>
    <row r="246" ht="9.9499999999999993" hidden="1" customHeight="1" x14ac:dyDescent="0.4"/>
    <row r="247" ht="9.9499999999999993" hidden="1" customHeight="1" x14ac:dyDescent="0.4"/>
    <row r="248" ht="9.9499999999999993" hidden="1" customHeight="1" x14ac:dyDescent="0.4"/>
    <row r="249" ht="9.9499999999999993" hidden="1" customHeight="1" x14ac:dyDescent="0.4"/>
    <row r="250" ht="9.9499999999999993" hidden="1" customHeight="1" x14ac:dyDescent="0.4"/>
    <row r="251" ht="9.9499999999999993" hidden="1" customHeight="1" x14ac:dyDescent="0.4"/>
    <row r="252" ht="9.9499999999999993" hidden="1" customHeight="1" x14ac:dyDescent="0.4"/>
    <row r="253" ht="9.9499999999999993" hidden="1" customHeight="1" x14ac:dyDescent="0.4"/>
    <row r="254" ht="9.9499999999999993" hidden="1" customHeight="1" x14ac:dyDescent="0.4"/>
    <row r="255" ht="9.9499999999999993" hidden="1" customHeight="1" x14ac:dyDescent="0.4"/>
    <row r="256" ht="9.9499999999999993" hidden="1" customHeight="1" x14ac:dyDescent="0.4"/>
    <row r="257" ht="9.9499999999999993" hidden="1" customHeight="1" x14ac:dyDescent="0.4"/>
    <row r="258" ht="9.9499999999999993" hidden="1" customHeight="1" x14ac:dyDescent="0.4"/>
    <row r="259" ht="9.9499999999999993" hidden="1" customHeight="1" x14ac:dyDescent="0.4"/>
    <row r="260" ht="9.9499999999999993" hidden="1" customHeight="1" x14ac:dyDescent="0.4"/>
    <row r="261" ht="9.9499999999999993" hidden="1" customHeight="1" x14ac:dyDescent="0.4"/>
    <row r="262" ht="9.9499999999999993" hidden="1" customHeight="1" x14ac:dyDescent="0.4"/>
    <row r="263" ht="9.9499999999999993" hidden="1" customHeight="1" x14ac:dyDescent="0.4"/>
    <row r="264" ht="9.9499999999999993" hidden="1" customHeight="1" x14ac:dyDescent="0.4"/>
    <row r="265" ht="9.9499999999999993" hidden="1" customHeight="1" x14ac:dyDescent="0.4"/>
    <row r="266" ht="9.9499999999999993" hidden="1" customHeight="1" x14ac:dyDescent="0.4"/>
    <row r="267" ht="9.9499999999999993" hidden="1" customHeight="1" x14ac:dyDescent="0.4"/>
    <row r="268" ht="9.9499999999999993" hidden="1" customHeight="1" x14ac:dyDescent="0.4"/>
    <row r="269" ht="9.9499999999999993" hidden="1" customHeight="1" x14ac:dyDescent="0.4"/>
    <row r="270" ht="9.9499999999999993" hidden="1" customHeight="1" x14ac:dyDescent="0.4"/>
    <row r="271" ht="9.9499999999999993" hidden="1" customHeight="1" x14ac:dyDescent="0.4"/>
    <row r="272" ht="9.9499999999999993" hidden="1" customHeight="1" x14ac:dyDescent="0.4"/>
    <row r="273" ht="9.9499999999999993" hidden="1" customHeight="1" x14ac:dyDescent="0.4"/>
    <row r="274" ht="9.9499999999999993" hidden="1" customHeight="1" x14ac:dyDescent="0.4"/>
    <row r="275" ht="9.9499999999999993" hidden="1" customHeight="1" x14ac:dyDescent="0.4"/>
    <row r="276" ht="9.9499999999999993" hidden="1" customHeight="1" x14ac:dyDescent="0.4"/>
    <row r="277" ht="9.9499999999999993" hidden="1" customHeight="1" x14ac:dyDescent="0.4"/>
    <row r="278" ht="9.9499999999999993" hidden="1" customHeight="1" x14ac:dyDescent="0.4"/>
    <row r="279" ht="9.9499999999999993" hidden="1" customHeight="1" x14ac:dyDescent="0.4"/>
    <row r="280" ht="9.9499999999999993" hidden="1" customHeight="1" x14ac:dyDescent="0.4"/>
    <row r="281" ht="9.9499999999999993" hidden="1" customHeight="1" x14ac:dyDescent="0.4"/>
    <row r="282" ht="9.9499999999999993" hidden="1" customHeight="1" x14ac:dyDescent="0.4"/>
    <row r="283" ht="9.9499999999999993" hidden="1" customHeight="1" x14ac:dyDescent="0.4"/>
    <row r="284" ht="9.9499999999999993" hidden="1" customHeight="1" x14ac:dyDescent="0.4"/>
    <row r="285" ht="9.9499999999999993" hidden="1" customHeight="1" x14ac:dyDescent="0.4"/>
    <row r="286" ht="9.9499999999999993" hidden="1" customHeight="1" x14ac:dyDescent="0.4"/>
    <row r="287" ht="9.9499999999999993" hidden="1" customHeight="1" x14ac:dyDescent="0.4"/>
    <row r="288" ht="9.9499999999999993" hidden="1" customHeight="1" x14ac:dyDescent="0.4"/>
    <row r="289" ht="9.9499999999999993" hidden="1" customHeight="1" x14ac:dyDescent="0.4"/>
    <row r="290" ht="9.9499999999999993" hidden="1" customHeight="1" x14ac:dyDescent="0.4"/>
    <row r="291" ht="9.9499999999999993" hidden="1" customHeight="1" x14ac:dyDescent="0.4"/>
    <row r="292" ht="9.9499999999999993" hidden="1" customHeight="1" x14ac:dyDescent="0.4"/>
    <row r="293" ht="9.9499999999999993" hidden="1" customHeight="1" x14ac:dyDescent="0.4"/>
    <row r="294" ht="9.9499999999999993" hidden="1" customHeight="1" x14ac:dyDescent="0.4"/>
    <row r="295" ht="9.9499999999999993" hidden="1" customHeight="1" x14ac:dyDescent="0.4"/>
    <row r="296" ht="9.9499999999999993" hidden="1" customHeight="1" x14ac:dyDescent="0.4"/>
    <row r="297" ht="9.9499999999999993" hidden="1" customHeight="1" x14ac:dyDescent="0.4"/>
    <row r="298" ht="9.9499999999999993" hidden="1" customHeight="1" x14ac:dyDescent="0.4"/>
    <row r="299" ht="9.9499999999999993" hidden="1" customHeight="1" x14ac:dyDescent="0.4"/>
    <row r="300" ht="9.9499999999999993" hidden="1" customHeight="1" x14ac:dyDescent="0.4"/>
    <row r="301" ht="9.9499999999999993" hidden="1" customHeight="1" x14ac:dyDescent="0.4"/>
    <row r="302" ht="9.9499999999999993" hidden="1" customHeight="1" x14ac:dyDescent="0.4"/>
    <row r="303" ht="9.9499999999999993" hidden="1" customHeight="1" x14ac:dyDescent="0.4"/>
    <row r="304" ht="9.9499999999999993" hidden="1" customHeight="1" x14ac:dyDescent="0.4"/>
    <row r="305" ht="9.9499999999999993" hidden="1" customHeight="1" x14ac:dyDescent="0.4"/>
    <row r="306" ht="9.9499999999999993" hidden="1" customHeight="1" x14ac:dyDescent="0.4"/>
    <row r="307" ht="9.9499999999999993" hidden="1" customHeight="1" x14ac:dyDescent="0.4"/>
    <row r="308" ht="9.9499999999999993" hidden="1" customHeight="1" x14ac:dyDescent="0.4"/>
    <row r="309" ht="9.9499999999999993" hidden="1" customHeight="1" x14ac:dyDescent="0.4"/>
    <row r="310" ht="9.9499999999999993" hidden="1" customHeight="1" x14ac:dyDescent="0.4"/>
  </sheetData>
  <sheetProtection algorithmName="SHA-512" hashValue="2OdbCFTEgKy1ERVYfaDN+XOL15zy3O30/GNuGvixSeKZ6m+gDgQdFThlrxUU3vQ8c3GE6cIYihPD4gA19FIn4g==" saltValue="NBBu+M/Fyt29lcqR0cafPQ==" spinCount="100000" sheet="1" objects="1" scenarios="1" selectLockedCells="1"/>
  <mergeCells count="37">
    <mergeCell ref="Z10:AD11"/>
    <mergeCell ref="AF10:AJ11"/>
    <mergeCell ref="AK10:AL11"/>
    <mergeCell ref="Y13:Z14"/>
    <mergeCell ref="AA13:AB14"/>
    <mergeCell ref="D13:H14"/>
    <mergeCell ref="J13:L14"/>
    <mergeCell ref="M13:N14"/>
    <mergeCell ref="O13:P14"/>
    <mergeCell ref="P19:T20"/>
    <mergeCell ref="D16:H17"/>
    <mergeCell ref="J16:N17"/>
    <mergeCell ref="Z16:AD17"/>
    <mergeCell ref="J19:N20"/>
    <mergeCell ref="Z19:AD20"/>
    <mergeCell ref="P16:T17"/>
    <mergeCell ref="U13:V14"/>
    <mergeCell ref="W13:X14"/>
    <mergeCell ref="U19:V20"/>
    <mergeCell ref="AF19:AJ20"/>
    <mergeCell ref="AK19:AL20"/>
    <mergeCell ref="P22:T22"/>
    <mergeCell ref="E22:G22"/>
    <mergeCell ref="B2:AR3"/>
    <mergeCell ref="D10:H11"/>
    <mergeCell ref="J10:T11"/>
    <mergeCell ref="U16:V17"/>
    <mergeCell ref="AF16:AJ17"/>
    <mergeCell ref="AK16:AL17"/>
    <mergeCell ref="AC13:AD14"/>
    <mergeCell ref="AE13:AF14"/>
    <mergeCell ref="AG13:AH14"/>
    <mergeCell ref="J5:AO6"/>
    <mergeCell ref="J7:AO8"/>
    <mergeCell ref="D5:H8"/>
    <mergeCell ref="Q13:R14"/>
    <mergeCell ref="S13:T14"/>
  </mergeCells>
  <phoneticPr fontId="1"/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</sheetPr>
  <dimension ref="A1:DB326"/>
  <sheetViews>
    <sheetView showGridLines="0" showRowColHeaders="0" tabSelected="1" zoomScaleNormal="100" workbookViewId="0">
      <selection activeCell="H5" sqref="H5:M6"/>
    </sheetView>
  </sheetViews>
  <sheetFormatPr defaultColWidth="0" defaultRowHeight="13.5" zeroHeight="1" x14ac:dyDescent="0.4"/>
  <cols>
    <col min="1" max="48" width="1.625" style="1" customWidth="1"/>
    <col min="49" max="49" width="12.875" style="1" hidden="1" customWidth="1"/>
    <col min="50" max="50" width="5.125" style="1" hidden="1" customWidth="1"/>
    <col min="51" max="51" width="2.5" style="1" hidden="1" customWidth="1"/>
    <col min="52" max="52" width="3.375" style="1" hidden="1" customWidth="1"/>
    <col min="53" max="53" width="10.125" style="1" hidden="1" customWidth="1"/>
    <col min="54" max="54" width="12.875" style="1" hidden="1" customWidth="1"/>
    <col min="55" max="55" width="5.125" style="1" hidden="1" customWidth="1"/>
    <col min="56" max="56" width="2.625" style="1" hidden="1" customWidth="1"/>
    <col min="57" max="57" width="3.375" style="1" hidden="1" customWidth="1"/>
    <col min="58" max="58" width="10.125" style="1" hidden="1" customWidth="1"/>
    <col min="59" max="63" width="1.625" style="1" hidden="1" customWidth="1"/>
    <col min="64" max="64" width="12.875" style="1" hidden="1" customWidth="1"/>
    <col min="65" max="65" width="5.125" style="1" hidden="1" customWidth="1"/>
    <col min="66" max="66" width="2.5" style="1" hidden="1" customWidth="1"/>
    <col min="67" max="67" width="3.375" style="1" hidden="1" customWidth="1"/>
    <col min="68" max="68" width="10.125" style="1" hidden="1" customWidth="1"/>
    <col min="69" max="106" width="1.625" style="1" hidden="1" customWidth="1"/>
    <col min="107" max="16384" width="8.625" style="1" hidden="1"/>
  </cols>
  <sheetData>
    <row r="1" spans="2:47" ht="9.9499999999999993" customHeight="1" x14ac:dyDescent="0.4"/>
    <row r="2" spans="2:47" ht="9.9499999999999993" customHeight="1" x14ac:dyDescent="0.4">
      <c r="B2" s="200" t="s">
        <v>19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201" t="str">
        <f>"ver."&amp;初期設定!E22</f>
        <v>ver.5.2</v>
      </c>
      <c r="AQ2" s="201"/>
      <c r="AR2" s="201"/>
      <c r="AS2" s="201"/>
      <c r="AT2" s="201"/>
      <c r="AU2" s="202"/>
    </row>
    <row r="3" spans="2:47" ht="9.9499999999999993" customHeight="1" x14ac:dyDescent="0.4"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201"/>
      <c r="AQ3" s="201"/>
      <c r="AR3" s="201"/>
      <c r="AS3" s="201"/>
      <c r="AT3" s="201"/>
      <c r="AU3" s="202"/>
    </row>
    <row r="4" spans="2:47" ht="9.9499999999999993" customHeight="1" thickBot="1" x14ac:dyDescent="0.45">
      <c r="B4" s="12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9"/>
    </row>
    <row r="5" spans="2:47" ht="9.9499999999999993" customHeight="1" x14ac:dyDescent="0.4">
      <c r="B5" s="12"/>
      <c r="C5" s="222" t="s">
        <v>0</v>
      </c>
      <c r="D5" s="222"/>
      <c r="E5" s="222"/>
      <c r="F5" s="222"/>
      <c r="G5" s="222"/>
      <c r="H5" s="176"/>
      <c r="I5" s="177"/>
      <c r="J5" s="177"/>
      <c r="K5" s="177"/>
      <c r="L5" s="177"/>
      <c r="M5" s="223"/>
      <c r="N5" s="228"/>
      <c r="O5" s="222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9"/>
    </row>
    <row r="6" spans="2:47" ht="9.9499999999999993" customHeight="1" thickBot="1" x14ac:dyDescent="0.45">
      <c r="B6" s="12"/>
      <c r="C6" s="222"/>
      <c r="D6" s="222"/>
      <c r="E6" s="222"/>
      <c r="F6" s="222"/>
      <c r="G6" s="222"/>
      <c r="H6" s="179"/>
      <c r="I6" s="180"/>
      <c r="J6" s="180"/>
      <c r="K6" s="180"/>
      <c r="L6" s="180"/>
      <c r="M6" s="224"/>
      <c r="N6" s="228"/>
      <c r="O6" s="222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9"/>
    </row>
    <row r="7" spans="2:47" ht="20.100000000000001" customHeight="1" thickBot="1" x14ac:dyDescent="0.45">
      <c r="B7" s="1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9"/>
    </row>
    <row r="8" spans="2:47" ht="9.9499999999999993" customHeight="1" x14ac:dyDescent="0.4">
      <c r="B8" s="12"/>
      <c r="C8" s="203" t="s">
        <v>3</v>
      </c>
      <c r="D8" s="203"/>
      <c r="E8" s="203"/>
      <c r="F8" s="203"/>
      <c r="G8" s="203"/>
      <c r="H8" s="243"/>
      <c r="I8" s="244"/>
      <c r="J8" s="244"/>
      <c r="K8" s="244"/>
      <c r="L8" s="244"/>
      <c r="M8" s="244"/>
      <c r="N8" s="244"/>
      <c r="O8" s="244"/>
      <c r="P8" s="244"/>
      <c r="Q8" s="244"/>
      <c r="R8" s="245"/>
      <c r="S8" s="222" t="s">
        <v>2</v>
      </c>
      <c r="T8" s="222"/>
      <c r="U8" s="222"/>
      <c r="V8" s="222"/>
      <c r="W8" s="222"/>
      <c r="X8" s="222"/>
      <c r="Y8" s="6"/>
      <c r="Z8" s="203" t="s">
        <v>3</v>
      </c>
      <c r="AA8" s="203"/>
      <c r="AB8" s="203"/>
      <c r="AC8" s="203"/>
      <c r="AD8" s="203"/>
      <c r="AE8" s="246"/>
      <c r="AF8" s="247"/>
      <c r="AG8" s="247"/>
      <c r="AH8" s="247"/>
      <c r="AI8" s="247"/>
      <c r="AJ8" s="247"/>
      <c r="AK8" s="247"/>
      <c r="AL8" s="247"/>
      <c r="AM8" s="247"/>
      <c r="AN8" s="247"/>
      <c r="AO8" s="248"/>
      <c r="AP8" s="6"/>
      <c r="AQ8" s="6"/>
      <c r="AR8" s="6"/>
      <c r="AS8" s="6"/>
      <c r="AT8" s="6"/>
      <c r="AU8" s="9"/>
    </row>
    <row r="9" spans="2:47" ht="9.9499999999999993" customHeight="1" x14ac:dyDescent="0.4">
      <c r="B9" s="12"/>
      <c r="C9" s="222" t="s">
        <v>1</v>
      </c>
      <c r="D9" s="222"/>
      <c r="E9" s="222"/>
      <c r="F9" s="222"/>
      <c r="G9" s="222"/>
      <c r="H9" s="237"/>
      <c r="I9" s="238"/>
      <c r="J9" s="238"/>
      <c r="K9" s="238"/>
      <c r="L9" s="238"/>
      <c r="M9" s="238"/>
      <c r="N9" s="238"/>
      <c r="O9" s="238"/>
      <c r="P9" s="238"/>
      <c r="Q9" s="238"/>
      <c r="R9" s="239"/>
      <c r="S9" s="222"/>
      <c r="T9" s="222"/>
      <c r="U9" s="222"/>
      <c r="V9" s="222"/>
      <c r="W9" s="222"/>
      <c r="X9" s="222"/>
      <c r="Y9" s="6"/>
      <c r="Z9" s="222" t="s">
        <v>4</v>
      </c>
      <c r="AA9" s="222"/>
      <c r="AB9" s="222"/>
      <c r="AC9" s="222"/>
      <c r="AD9" s="222"/>
      <c r="AE9" s="233"/>
      <c r="AF9" s="234"/>
      <c r="AG9" s="234"/>
      <c r="AH9" s="234"/>
      <c r="AI9" s="234"/>
      <c r="AJ9" s="234"/>
      <c r="AK9" s="234"/>
      <c r="AL9" s="234"/>
      <c r="AM9" s="234"/>
      <c r="AN9" s="234"/>
      <c r="AO9" s="235"/>
      <c r="AP9" s="6"/>
      <c r="AQ9" s="6"/>
      <c r="AR9" s="6"/>
      <c r="AS9" s="6"/>
      <c r="AT9" s="6"/>
      <c r="AU9" s="9"/>
    </row>
    <row r="10" spans="2:47" ht="9.9499999999999993" customHeight="1" thickBot="1" x14ac:dyDescent="0.45">
      <c r="B10" s="12"/>
      <c r="C10" s="222"/>
      <c r="D10" s="222"/>
      <c r="E10" s="222"/>
      <c r="F10" s="222"/>
      <c r="G10" s="222"/>
      <c r="H10" s="240"/>
      <c r="I10" s="241"/>
      <c r="J10" s="241"/>
      <c r="K10" s="241"/>
      <c r="L10" s="241"/>
      <c r="M10" s="241"/>
      <c r="N10" s="241"/>
      <c r="O10" s="241"/>
      <c r="P10" s="241"/>
      <c r="Q10" s="241"/>
      <c r="R10" s="242"/>
      <c r="S10" s="222"/>
      <c r="T10" s="222"/>
      <c r="U10" s="222"/>
      <c r="V10" s="222"/>
      <c r="W10" s="222"/>
      <c r="X10" s="222"/>
      <c r="Y10" s="6"/>
      <c r="Z10" s="222"/>
      <c r="AA10" s="222"/>
      <c r="AB10" s="222"/>
      <c r="AC10" s="222"/>
      <c r="AD10" s="222"/>
      <c r="AE10" s="179"/>
      <c r="AF10" s="180"/>
      <c r="AG10" s="180"/>
      <c r="AH10" s="180"/>
      <c r="AI10" s="180"/>
      <c r="AJ10" s="180"/>
      <c r="AK10" s="180"/>
      <c r="AL10" s="180"/>
      <c r="AM10" s="180"/>
      <c r="AN10" s="180"/>
      <c r="AO10" s="224"/>
      <c r="AP10" s="6"/>
      <c r="AQ10" s="6"/>
      <c r="AR10" s="6"/>
      <c r="AS10" s="6"/>
      <c r="AT10" s="6"/>
      <c r="AU10" s="9"/>
    </row>
    <row r="11" spans="2:47" ht="6" customHeight="1" thickBot="1" x14ac:dyDescent="0.45">
      <c r="B11" s="12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9"/>
    </row>
    <row r="12" spans="2:47" ht="9.9499999999999993" customHeight="1" x14ac:dyDescent="0.4">
      <c r="B12" s="12"/>
      <c r="C12" s="222" t="s">
        <v>5</v>
      </c>
      <c r="D12" s="222"/>
      <c r="E12" s="222"/>
      <c r="F12" s="222"/>
      <c r="G12" s="222"/>
      <c r="H12" s="6"/>
      <c r="I12" s="222" t="s">
        <v>7</v>
      </c>
      <c r="J12" s="222"/>
      <c r="K12" s="176"/>
      <c r="L12" s="177"/>
      <c r="M12" s="177"/>
      <c r="N12" s="177"/>
      <c r="O12" s="177"/>
      <c r="P12" s="177"/>
      <c r="Q12" s="177"/>
      <c r="R12" s="177"/>
      <c r="S12" s="177"/>
      <c r="T12" s="223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9"/>
    </row>
    <row r="13" spans="2:47" ht="9.9499999999999993" customHeight="1" thickBot="1" x14ac:dyDescent="0.45">
      <c r="B13" s="12"/>
      <c r="C13" s="222"/>
      <c r="D13" s="222"/>
      <c r="E13" s="222"/>
      <c r="F13" s="222"/>
      <c r="G13" s="222"/>
      <c r="H13" s="7"/>
      <c r="I13" s="222"/>
      <c r="J13" s="222"/>
      <c r="K13" s="233"/>
      <c r="L13" s="234"/>
      <c r="M13" s="234"/>
      <c r="N13" s="234"/>
      <c r="O13" s="234"/>
      <c r="P13" s="234"/>
      <c r="Q13" s="234"/>
      <c r="R13" s="234"/>
      <c r="S13" s="234"/>
      <c r="T13" s="235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6"/>
      <c r="AU13" s="9"/>
    </row>
    <row r="14" spans="2:47" ht="9.9499999999999993" customHeight="1" x14ac:dyDescent="0.4">
      <c r="B14" s="12"/>
      <c r="C14" s="222"/>
      <c r="D14" s="222"/>
      <c r="E14" s="222"/>
      <c r="F14" s="222"/>
      <c r="G14" s="222"/>
      <c r="H14" s="222" t="s">
        <v>6</v>
      </c>
      <c r="I14" s="222"/>
      <c r="J14" s="222"/>
      <c r="K14" s="188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231"/>
      <c r="AT14" s="6"/>
      <c r="AU14" s="9"/>
    </row>
    <row r="15" spans="2:47" ht="9.9499999999999993" customHeight="1" thickBot="1" x14ac:dyDescent="0.45">
      <c r="B15" s="12"/>
      <c r="C15" s="222"/>
      <c r="D15" s="222"/>
      <c r="E15" s="222"/>
      <c r="F15" s="222"/>
      <c r="G15" s="222"/>
      <c r="H15" s="222"/>
      <c r="I15" s="222"/>
      <c r="J15" s="222"/>
      <c r="K15" s="191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232"/>
      <c r="AT15" s="6"/>
      <c r="AU15" s="9"/>
    </row>
    <row r="16" spans="2:47" ht="6" customHeight="1" thickBot="1" x14ac:dyDescent="0.45">
      <c r="B16" s="12"/>
      <c r="C16" s="6"/>
      <c r="D16" s="6"/>
      <c r="E16" s="6"/>
      <c r="F16" s="6"/>
      <c r="G16" s="6"/>
      <c r="H16" s="7"/>
      <c r="I16" s="7"/>
      <c r="J16" s="7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6"/>
      <c r="AU16" s="9"/>
    </row>
    <row r="17" spans="2:47" ht="9.9499999999999993" customHeight="1" x14ac:dyDescent="0.4">
      <c r="B17" s="12"/>
      <c r="C17" s="6"/>
      <c r="D17" s="6"/>
      <c r="E17" s="6"/>
      <c r="F17" s="6"/>
      <c r="G17" s="6"/>
      <c r="H17" s="222" t="s">
        <v>8</v>
      </c>
      <c r="I17" s="222"/>
      <c r="J17" s="222"/>
      <c r="K17" s="171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218"/>
      <c r="AA17" s="222" t="s">
        <v>9</v>
      </c>
      <c r="AB17" s="222"/>
      <c r="AC17" s="222"/>
      <c r="AD17" s="171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218"/>
      <c r="AT17" s="6"/>
      <c r="AU17" s="9"/>
    </row>
    <row r="18" spans="2:47" ht="9.9499999999999993" customHeight="1" thickBot="1" x14ac:dyDescent="0.45">
      <c r="B18" s="12"/>
      <c r="C18" s="6"/>
      <c r="D18" s="6"/>
      <c r="E18" s="6"/>
      <c r="F18" s="6"/>
      <c r="G18" s="6"/>
      <c r="H18" s="222"/>
      <c r="I18" s="222"/>
      <c r="J18" s="222"/>
      <c r="K18" s="219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1"/>
      <c r="AA18" s="222"/>
      <c r="AB18" s="222"/>
      <c r="AC18" s="222"/>
      <c r="AD18" s="219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1"/>
      <c r="AT18" s="6"/>
      <c r="AU18" s="9"/>
    </row>
    <row r="19" spans="2:47" ht="6" customHeight="1" thickBot="1" x14ac:dyDescent="0.45">
      <c r="B19" s="12"/>
      <c r="C19" s="6"/>
      <c r="D19" s="6"/>
      <c r="E19" s="6"/>
      <c r="F19" s="6"/>
      <c r="G19" s="6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6"/>
      <c r="AU19" s="9"/>
    </row>
    <row r="20" spans="2:47" ht="9.9499999999999993" customHeight="1" x14ac:dyDescent="0.4">
      <c r="B20" s="12"/>
      <c r="C20" s="6"/>
      <c r="D20" s="6"/>
      <c r="E20" s="6"/>
      <c r="F20" s="6"/>
      <c r="G20" s="6"/>
      <c r="H20" s="222" t="s">
        <v>10</v>
      </c>
      <c r="I20" s="222"/>
      <c r="J20" s="222"/>
      <c r="K20" s="171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218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9"/>
    </row>
    <row r="21" spans="2:47" ht="9.9499999999999993" customHeight="1" thickBot="1" x14ac:dyDescent="0.45">
      <c r="B21" s="12"/>
      <c r="C21" s="6"/>
      <c r="D21" s="6"/>
      <c r="E21" s="6"/>
      <c r="F21" s="6"/>
      <c r="G21" s="6"/>
      <c r="H21" s="222"/>
      <c r="I21" s="222"/>
      <c r="J21" s="222"/>
      <c r="K21" s="219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1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9"/>
    </row>
    <row r="22" spans="2:47" ht="6" customHeight="1" thickBot="1" x14ac:dyDescent="0.45">
      <c r="B22" s="12"/>
      <c r="C22" s="6"/>
      <c r="D22" s="6"/>
      <c r="E22" s="6"/>
      <c r="F22" s="6"/>
      <c r="G22" s="6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9"/>
    </row>
    <row r="23" spans="2:47" ht="9.9499999999999993" customHeight="1" x14ac:dyDescent="0.4">
      <c r="B23" s="12"/>
      <c r="C23" s="6"/>
      <c r="D23" s="6"/>
      <c r="E23" s="6"/>
      <c r="F23" s="6"/>
      <c r="G23" s="6"/>
      <c r="H23" s="222" t="s">
        <v>11</v>
      </c>
      <c r="I23" s="222"/>
      <c r="J23" s="222"/>
      <c r="K23" s="176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223"/>
      <c r="Z23" s="222" t="s">
        <v>12</v>
      </c>
      <c r="AA23" s="222"/>
      <c r="AB23" s="176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223"/>
      <c r="AT23" s="6"/>
      <c r="AU23" s="9"/>
    </row>
    <row r="24" spans="2:47" ht="9.9499999999999993" customHeight="1" thickBot="1" x14ac:dyDescent="0.45">
      <c r="B24" s="12"/>
      <c r="C24" s="6"/>
      <c r="D24" s="6"/>
      <c r="E24" s="6"/>
      <c r="F24" s="6"/>
      <c r="G24" s="6"/>
      <c r="H24" s="222"/>
      <c r="I24" s="222"/>
      <c r="J24" s="222"/>
      <c r="K24" s="179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224"/>
      <c r="Z24" s="222"/>
      <c r="AA24" s="222"/>
      <c r="AB24" s="179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224"/>
      <c r="AT24" s="6"/>
      <c r="AU24" s="9"/>
    </row>
    <row r="25" spans="2:47" ht="16.5" customHeight="1" thickBot="1" x14ac:dyDescent="0.45">
      <c r="B25" s="1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9"/>
    </row>
    <row r="26" spans="2:47" ht="9.9499999999999993" customHeight="1" x14ac:dyDescent="0.4">
      <c r="B26" s="12"/>
      <c r="C26" s="6"/>
      <c r="D26" s="222" t="s">
        <v>14</v>
      </c>
      <c r="E26" s="222"/>
      <c r="F26" s="222"/>
      <c r="G26" s="222"/>
      <c r="H26" s="229" t="s">
        <v>15</v>
      </c>
      <c r="I26" s="229"/>
      <c r="J26" s="229"/>
      <c r="K26" s="6"/>
      <c r="L26" s="176"/>
      <c r="M26" s="177"/>
      <c r="N26" s="6"/>
      <c r="O26" s="230" t="s">
        <v>16</v>
      </c>
      <c r="P26" s="230"/>
      <c r="Q26" s="230"/>
      <c r="R26" s="230"/>
      <c r="S26" s="6"/>
      <c r="T26" s="6"/>
      <c r="U26" s="229" t="s">
        <v>17</v>
      </c>
      <c r="V26" s="229"/>
      <c r="W26" s="229"/>
      <c r="X26" s="6"/>
      <c r="Y26" s="176"/>
      <c r="Z26" s="177"/>
      <c r="AA26" s="6"/>
      <c r="AB26" s="230" t="s">
        <v>16</v>
      </c>
      <c r="AC26" s="230"/>
      <c r="AD26" s="230"/>
      <c r="AE26" s="230"/>
      <c r="AF26" s="6"/>
      <c r="AG26" s="6"/>
      <c r="AH26" s="6"/>
      <c r="AI26" s="222" t="s">
        <v>18</v>
      </c>
      <c r="AJ26" s="222"/>
      <c r="AK26" s="6"/>
      <c r="AL26" s="227">
        <f>SUM(L26,Y26)</f>
        <v>0</v>
      </c>
      <c r="AM26" s="227"/>
      <c r="AN26" s="227"/>
      <c r="AO26" s="227"/>
      <c r="AP26" s="227"/>
      <c r="AQ26" s="227"/>
      <c r="AR26" s="227"/>
      <c r="AS26" s="6"/>
      <c r="AT26" s="6"/>
      <c r="AU26" s="9"/>
    </row>
    <row r="27" spans="2:47" ht="9.9499999999999993" customHeight="1" thickBot="1" x14ac:dyDescent="0.45">
      <c r="B27" s="12"/>
      <c r="C27" s="6"/>
      <c r="D27" s="222"/>
      <c r="E27" s="222"/>
      <c r="F27" s="222"/>
      <c r="G27" s="222"/>
      <c r="H27" s="229"/>
      <c r="I27" s="229"/>
      <c r="J27" s="229"/>
      <c r="K27" s="6"/>
      <c r="L27" s="179"/>
      <c r="M27" s="180"/>
      <c r="N27" s="6"/>
      <c r="O27" s="230"/>
      <c r="P27" s="230"/>
      <c r="Q27" s="230"/>
      <c r="R27" s="230"/>
      <c r="S27" s="6"/>
      <c r="T27" s="6"/>
      <c r="U27" s="229"/>
      <c r="V27" s="229"/>
      <c r="W27" s="229"/>
      <c r="X27" s="6"/>
      <c r="Y27" s="179"/>
      <c r="Z27" s="180"/>
      <c r="AA27" s="6"/>
      <c r="AB27" s="230"/>
      <c r="AC27" s="230"/>
      <c r="AD27" s="230"/>
      <c r="AE27" s="230"/>
      <c r="AF27" s="6"/>
      <c r="AG27" s="6"/>
      <c r="AH27" s="6"/>
      <c r="AI27" s="222"/>
      <c r="AJ27" s="222"/>
      <c r="AK27" s="6"/>
      <c r="AL27" s="227"/>
      <c r="AM27" s="227"/>
      <c r="AN27" s="227"/>
      <c r="AO27" s="227"/>
      <c r="AP27" s="227"/>
      <c r="AQ27" s="227"/>
      <c r="AR27" s="227"/>
      <c r="AS27" s="6"/>
      <c r="AT27" s="6"/>
      <c r="AU27" s="9"/>
    </row>
    <row r="28" spans="2:47" ht="6.6" customHeight="1" x14ac:dyDescent="0.4">
      <c r="B28" s="12"/>
      <c r="C28" s="6"/>
      <c r="D28" s="6"/>
      <c r="E28" s="6"/>
      <c r="F28" s="6"/>
      <c r="G28" s="6"/>
      <c r="H28" s="6"/>
      <c r="I28" s="6"/>
      <c r="J28" s="6"/>
      <c r="K28" s="6"/>
      <c r="L28" s="236" t="str">
        <f>IF(L26="","チーム数を入力してください",IF(COUNTA(男!H3,男!H18)&lt;&gt;学校設定!L26,"※チーム数が合いません",""))</f>
        <v>チーム数を入力してください</v>
      </c>
      <c r="M28" s="236"/>
      <c r="N28" s="236"/>
      <c r="O28" s="236"/>
      <c r="P28" s="236"/>
      <c r="Q28" s="236"/>
      <c r="R28" s="236"/>
      <c r="S28" s="236"/>
      <c r="T28" s="236"/>
      <c r="U28" s="142"/>
      <c r="V28" s="142"/>
      <c r="W28" s="142"/>
      <c r="X28" s="142"/>
      <c r="Y28" s="236" t="str">
        <f>IF(Y26="","チーム数を入力してください",IF(COUNTA(女!H3,女!H18)&lt;&gt;学校設定!Y26,"※チーム数が合いません",""))</f>
        <v>チーム数を入力してください</v>
      </c>
      <c r="Z28" s="236"/>
      <c r="AA28" s="236"/>
      <c r="AB28" s="236"/>
      <c r="AC28" s="236"/>
      <c r="AD28" s="236"/>
      <c r="AE28" s="236"/>
      <c r="AF28" s="236"/>
      <c r="AG28" s="23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9"/>
    </row>
    <row r="29" spans="2:47" ht="9.9499999999999993" customHeight="1" x14ac:dyDescent="0.4">
      <c r="B29" s="12"/>
      <c r="C29" s="6"/>
      <c r="D29" s="6"/>
      <c r="E29" s="6"/>
      <c r="F29" s="6"/>
      <c r="G29" s="6"/>
      <c r="H29" s="6"/>
      <c r="I29" s="6"/>
      <c r="J29" s="6"/>
      <c r="K29" s="6"/>
      <c r="L29" s="236"/>
      <c r="M29" s="236"/>
      <c r="N29" s="236"/>
      <c r="O29" s="236"/>
      <c r="P29" s="236"/>
      <c r="Q29" s="236"/>
      <c r="R29" s="236"/>
      <c r="S29" s="236"/>
      <c r="T29" s="236"/>
      <c r="U29" s="142"/>
      <c r="V29" s="142"/>
      <c r="W29" s="142"/>
      <c r="X29" s="142"/>
      <c r="Y29" s="236"/>
      <c r="Z29" s="236"/>
      <c r="AA29" s="236"/>
      <c r="AB29" s="236"/>
      <c r="AC29" s="236"/>
      <c r="AD29" s="236"/>
      <c r="AE29" s="236"/>
      <c r="AF29" s="236"/>
      <c r="AG29" s="23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9"/>
    </row>
    <row r="30" spans="2:47" ht="9.9499999999999993" customHeight="1" x14ac:dyDescent="0.4">
      <c r="B30" s="12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9"/>
    </row>
    <row r="31" spans="2:47" ht="9.9499999999999993" customHeight="1" x14ac:dyDescent="0.4">
      <c r="B31" s="12"/>
      <c r="C31" s="6"/>
      <c r="D31" s="6"/>
      <c r="E31" s="6"/>
      <c r="F31" s="6"/>
      <c r="G31" s="6"/>
      <c r="H31" s="225" t="s">
        <v>255</v>
      </c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43"/>
      <c r="U31" s="203" t="s">
        <v>213</v>
      </c>
      <c r="V31" s="203"/>
      <c r="W31" s="203"/>
      <c r="X31" s="203" t="s">
        <v>212</v>
      </c>
      <c r="Y31" s="203"/>
      <c r="Z31" s="203"/>
      <c r="AA31" s="203"/>
      <c r="AB31" s="203"/>
      <c r="AC31" s="203" t="s">
        <v>257</v>
      </c>
      <c r="AD31" s="203"/>
      <c r="AE31" s="203"/>
      <c r="AF31" s="6"/>
      <c r="AG31" s="203" t="s">
        <v>243</v>
      </c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6"/>
      <c r="AT31" s="6"/>
      <c r="AU31" s="9"/>
    </row>
    <row r="32" spans="2:47" ht="14.1" customHeight="1" thickBot="1" x14ac:dyDescent="0.45">
      <c r="B32" s="12"/>
      <c r="C32" s="6"/>
      <c r="D32" s="6"/>
      <c r="E32" s="6"/>
      <c r="F32" s="6"/>
      <c r="G32" s="6"/>
      <c r="H32" s="226" t="s">
        <v>253</v>
      </c>
      <c r="I32" s="226"/>
      <c r="J32" s="226"/>
      <c r="K32" s="226"/>
      <c r="L32" s="226"/>
      <c r="M32" s="226"/>
      <c r="N32" s="226" t="s">
        <v>254</v>
      </c>
      <c r="O32" s="226"/>
      <c r="P32" s="226"/>
      <c r="Q32" s="226"/>
      <c r="R32" s="226"/>
      <c r="S32" s="226"/>
      <c r="T32" s="6"/>
      <c r="U32" s="204"/>
      <c r="V32" s="204"/>
      <c r="W32" s="204"/>
      <c r="X32" s="203"/>
      <c r="Y32" s="203"/>
      <c r="Z32" s="203"/>
      <c r="AA32" s="203"/>
      <c r="AB32" s="203"/>
      <c r="AC32" s="205"/>
      <c r="AD32" s="205"/>
      <c r="AE32" s="205"/>
      <c r="AF32" s="6"/>
      <c r="AG32" s="203" t="s">
        <v>256</v>
      </c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6"/>
      <c r="AT32" s="6"/>
      <c r="AU32" s="9"/>
    </row>
    <row r="33" spans="2:53" ht="9.9499999999999993" customHeight="1" x14ac:dyDescent="0.15">
      <c r="B33" s="12"/>
      <c r="C33" s="6"/>
      <c r="D33" s="6"/>
      <c r="E33" s="222" t="s">
        <v>214</v>
      </c>
      <c r="F33" s="222"/>
      <c r="G33" s="6"/>
      <c r="H33" s="206"/>
      <c r="I33" s="207"/>
      <c r="J33" s="207"/>
      <c r="K33" s="207"/>
      <c r="L33" s="207"/>
      <c r="M33" s="208"/>
      <c r="N33" s="206"/>
      <c r="O33" s="207"/>
      <c r="P33" s="207"/>
      <c r="Q33" s="207"/>
      <c r="R33" s="207"/>
      <c r="S33" s="208"/>
      <c r="T33" s="47"/>
      <c r="U33" s="176"/>
      <c r="V33" s="177"/>
      <c r="W33" s="223"/>
      <c r="X33" s="47"/>
      <c r="Y33" s="176"/>
      <c r="Z33" s="177"/>
      <c r="AA33" s="223"/>
      <c r="AB33" s="6"/>
      <c r="AC33" s="206"/>
      <c r="AD33" s="207"/>
      <c r="AE33" s="208"/>
      <c r="AF33" s="6"/>
      <c r="AG33" s="212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4"/>
      <c r="AS33" s="6"/>
      <c r="AT33" s="6"/>
      <c r="AU33" s="9"/>
      <c r="AW33" s="1" t="str">
        <f>IF(LEN(TRIM(H33))=1,TRIM(H33)&amp;"　　",IF(LEN(TRIM(H33))=2,LEFT(H33,1)&amp;"　"&amp;RIGHT(H33,1),TRIM(H33)))&amp;"　"&amp;IF(LEN(TRIM(N33))=1,"　　"&amp;TRIM(N33),IF(LEN(TRIM(N33))=2,LEFT(N33,1)&amp;"　"&amp;RIGHT(N33,1),TRIM(N33)))</f>
        <v>　</v>
      </c>
      <c r="AX33" s="1">
        <f>U33</f>
        <v>0</v>
      </c>
      <c r="AY33" s="1">
        <f>Y33</f>
        <v>0</v>
      </c>
      <c r="AZ33" s="1">
        <f>AC33</f>
        <v>0</v>
      </c>
      <c r="BA33" s="48">
        <f>AG33</f>
        <v>0</v>
      </c>
    </row>
    <row r="34" spans="2:53" ht="9.9499999999999993" customHeight="1" thickBot="1" x14ac:dyDescent="0.2">
      <c r="B34" s="12"/>
      <c r="C34" s="6"/>
      <c r="D34" s="6"/>
      <c r="E34" s="222"/>
      <c r="F34" s="222"/>
      <c r="G34" s="6"/>
      <c r="H34" s="209"/>
      <c r="I34" s="210"/>
      <c r="J34" s="210"/>
      <c r="K34" s="210"/>
      <c r="L34" s="210"/>
      <c r="M34" s="211"/>
      <c r="N34" s="209"/>
      <c r="O34" s="210"/>
      <c r="P34" s="210"/>
      <c r="Q34" s="210"/>
      <c r="R34" s="210"/>
      <c r="S34" s="211"/>
      <c r="T34" s="47"/>
      <c r="U34" s="179"/>
      <c r="V34" s="180"/>
      <c r="W34" s="224"/>
      <c r="X34" s="47"/>
      <c r="Y34" s="179"/>
      <c r="Z34" s="180"/>
      <c r="AA34" s="224"/>
      <c r="AB34" s="6"/>
      <c r="AC34" s="209"/>
      <c r="AD34" s="210"/>
      <c r="AE34" s="211"/>
      <c r="AF34" s="6"/>
      <c r="AG34" s="215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7"/>
      <c r="AS34" s="6"/>
      <c r="AT34" s="6"/>
      <c r="AU34" s="9"/>
      <c r="AW34" s="1" t="str">
        <f>IF(LEN(TRIM(H36))=1,"　　"&amp;TRIM(H36),IF(LEN(TRIM(H36))=2,LEFT(H36,1)&amp;"　"&amp;RIGHT(H36,1),TRIM(H36)))&amp;"　"&amp;IF(LEN(TRIM(N36))=1,"　　"&amp;TRIM(N36),IF(LEN(TRIM(N36))=2,LEFT(N36,1)&amp;"　"&amp;RIGHT(N36,1),TRIM(N36)))</f>
        <v>　</v>
      </c>
      <c r="AX34" s="1">
        <f>U36</f>
        <v>0</v>
      </c>
      <c r="AY34" s="1">
        <f>Y36</f>
        <v>0</v>
      </c>
      <c r="AZ34" s="1">
        <f>AC36</f>
        <v>0</v>
      </c>
      <c r="BA34" s="48">
        <f>AG36</f>
        <v>0</v>
      </c>
    </row>
    <row r="35" spans="2:53" ht="6" customHeight="1" thickBot="1" x14ac:dyDescent="0.45">
      <c r="B35" s="12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9"/>
      <c r="AW35" s="1" t="str">
        <f>IF(LEN(TRIM(H39))=1,"　　"&amp;TRIM(H39),IF(LEN(TRIM(H39))=2,LEFT(H39,1)&amp;"　"&amp;RIGHT(H39,1),TRIM(H39))&amp;"　"&amp;IF(LEN(TRIM(N39))=1,"　　"&amp;TRIM(N39),IF(LEN(TRIM(N39))=2,LEFT(N39,1)&amp;"　"&amp;RIGHT(N39,1),TRIM(N39))))</f>
        <v>　</v>
      </c>
      <c r="AX35" s="1">
        <f>U39</f>
        <v>0</v>
      </c>
      <c r="AY35" s="1">
        <f>Y39</f>
        <v>0</v>
      </c>
      <c r="AZ35" s="1">
        <f>AC39</f>
        <v>0</v>
      </c>
      <c r="BA35" s="48">
        <f>AG39</f>
        <v>0</v>
      </c>
    </row>
    <row r="36" spans="2:53" ht="9.9499999999999993" customHeight="1" x14ac:dyDescent="0.15">
      <c r="B36" s="12"/>
      <c r="C36" s="6"/>
      <c r="D36" s="6"/>
      <c r="E36" s="222" t="s">
        <v>215</v>
      </c>
      <c r="F36" s="222"/>
      <c r="G36" s="6"/>
      <c r="H36" s="206"/>
      <c r="I36" s="207"/>
      <c r="J36" s="207"/>
      <c r="K36" s="207"/>
      <c r="L36" s="207"/>
      <c r="M36" s="208"/>
      <c r="N36" s="206"/>
      <c r="O36" s="207"/>
      <c r="P36" s="207"/>
      <c r="Q36" s="207"/>
      <c r="R36" s="207"/>
      <c r="S36" s="208"/>
      <c r="T36" s="47"/>
      <c r="U36" s="176"/>
      <c r="V36" s="177"/>
      <c r="W36" s="223"/>
      <c r="X36" s="47"/>
      <c r="Y36" s="176"/>
      <c r="Z36" s="177"/>
      <c r="AA36" s="223"/>
      <c r="AB36" s="6"/>
      <c r="AC36" s="206"/>
      <c r="AD36" s="207"/>
      <c r="AE36" s="208"/>
      <c r="AF36" s="6"/>
      <c r="AG36" s="212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4"/>
      <c r="AS36" s="6"/>
      <c r="AT36" s="6"/>
      <c r="AU36" s="9"/>
    </row>
    <row r="37" spans="2:53" ht="9.9499999999999993" customHeight="1" thickBot="1" x14ac:dyDescent="0.2">
      <c r="B37" s="12"/>
      <c r="C37" s="6"/>
      <c r="D37" s="6"/>
      <c r="E37" s="222"/>
      <c r="F37" s="222"/>
      <c r="G37" s="6"/>
      <c r="H37" s="209"/>
      <c r="I37" s="210"/>
      <c r="J37" s="210"/>
      <c r="K37" s="210"/>
      <c r="L37" s="210"/>
      <c r="M37" s="211"/>
      <c r="N37" s="209"/>
      <c r="O37" s="210"/>
      <c r="P37" s="210"/>
      <c r="Q37" s="210"/>
      <c r="R37" s="210"/>
      <c r="S37" s="211"/>
      <c r="T37" s="47"/>
      <c r="U37" s="179"/>
      <c r="V37" s="180"/>
      <c r="W37" s="224"/>
      <c r="X37" s="47"/>
      <c r="Y37" s="179"/>
      <c r="Z37" s="180"/>
      <c r="AA37" s="224"/>
      <c r="AB37" s="6"/>
      <c r="AC37" s="209"/>
      <c r="AD37" s="210"/>
      <c r="AE37" s="211"/>
      <c r="AF37" s="6"/>
      <c r="AG37" s="215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7"/>
      <c r="AS37" s="6"/>
      <c r="AT37" s="6"/>
      <c r="AU37" s="9"/>
      <c r="BA37" s="48"/>
    </row>
    <row r="38" spans="2:53" ht="6" customHeight="1" thickBot="1" x14ac:dyDescent="0.45">
      <c r="B38" s="1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9"/>
      <c r="BA38" s="48"/>
    </row>
    <row r="39" spans="2:53" ht="9.9499999999999993" customHeight="1" x14ac:dyDescent="0.15">
      <c r="B39" s="12"/>
      <c r="C39" s="6"/>
      <c r="D39" s="6"/>
      <c r="E39" s="222" t="s">
        <v>216</v>
      </c>
      <c r="F39" s="222"/>
      <c r="G39" s="6"/>
      <c r="H39" s="206"/>
      <c r="I39" s="207"/>
      <c r="J39" s="207"/>
      <c r="K39" s="207"/>
      <c r="L39" s="207"/>
      <c r="M39" s="208"/>
      <c r="N39" s="206"/>
      <c r="O39" s="207"/>
      <c r="P39" s="207"/>
      <c r="Q39" s="207"/>
      <c r="R39" s="207"/>
      <c r="S39" s="208"/>
      <c r="T39" s="47"/>
      <c r="U39" s="176"/>
      <c r="V39" s="177"/>
      <c r="W39" s="223"/>
      <c r="X39" s="47"/>
      <c r="Y39" s="176"/>
      <c r="Z39" s="177"/>
      <c r="AA39" s="223"/>
      <c r="AB39" s="6"/>
      <c r="AC39" s="206"/>
      <c r="AD39" s="207"/>
      <c r="AE39" s="208"/>
      <c r="AF39" s="6"/>
      <c r="AG39" s="212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4"/>
      <c r="AS39" s="6"/>
      <c r="AT39" s="6"/>
      <c r="AU39" s="9"/>
      <c r="BA39" s="48"/>
    </row>
    <row r="40" spans="2:53" ht="9.9499999999999993" customHeight="1" thickBot="1" x14ac:dyDescent="0.2">
      <c r="B40" s="12"/>
      <c r="C40" s="6"/>
      <c r="D40" s="6"/>
      <c r="E40" s="222"/>
      <c r="F40" s="222"/>
      <c r="G40" s="6"/>
      <c r="H40" s="209"/>
      <c r="I40" s="210"/>
      <c r="J40" s="210"/>
      <c r="K40" s="210"/>
      <c r="L40" s="210"/>
      <c r="M40" s="211"/>
      <c r="N40" s="209"/>
      <c r="O40" s="210"/>
      <c r="P40" s="210"/>
      <c r="Q40" s="210"/>
      <c r="R40" s="210"/>
      <c r="S40" s="211"/>
      <c r="T40" s="47"/>
      <c r="U40" s="179"/>
      <c r="V40" s="180"/>
      <c r="W40" s="224"/>
      <c r="X40" s="47"/>
      <c r="Y40" s="179"/>
      <c r="Z40" s="180"/>
      <c r="AA40" s="224"/>
      <c r="AB40" s="6"/>
      <c r="AC40" s="209"/>
      <c r="AD40" s="210"/>
      <c r="AE40" s="211"/>
      <c r="AF40" s="6"/>
      <c r="AG40" s="215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7"/>
      <c r="AS40" s="6"/>
      <c r="AT40" s="6"/>
      <c r="AU40" s="9"/>
      <c r="BA40" s="48"/>
    </row>
    <row r="41" spans="2:53" ht="24.6" customHeight="1" thickBot="1" x14ac:dyDescent="0.45">
      <c r="B41" s="1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1"/>
    </row>
    <row r="42" spans="2:53" ht="9.9499999999999993" customHeight="1" x14ac:dyDescent="0.4"/>
    <row r="43" spans="2:53" ht="9.9499999999999993" hidden="1" customHeight="1" x14ac:dyDescent="0.4"/>
    <row r="44" spans="2:53" ht="9.9499999999999993" hidden="1" customHeight="1" x14ac:dyDescent="0.4"/>
    <row r="45" spans="2:53" ht="9.9499999999999993" hidden="1" customHeight="1" x14ac:dyDescent="0.4"/>
    <row r="46" spans="2:53" ht="9.9499999999999993" hidden="1" customHeight="1" x14ac:dyDescent="0.4"/>
    <row r="47" spans="2:53" ht="9.9499999999999993" hidden="1" customHeight="1" x14ac:dyDescent="0.4"/>
    <row r="48" spans="2:53" ht="9.9499999999999993" hidden="1" customHeight="1" x14ac:dyDescent="0.4"/>
    <row r="49" ht="9.9499999999999993" hidden="1" customHeight="1" x14ac:dyDescent="0.4"/>
    <row r="50" ht="9.9499999999999993" hidden="1" customHeight="1" x14ac:dyDescent="0.4"/>
    <row r="51" ht="9.9499999999999993" hidden="1" customHeight="1" x14ac:dyDescent="0.4"/>
    <row r="52" ht="9.9499999999999993" hidden="1" customHeight="1" x14ac:dyDescent="0.4"/>
    <row r="53" ht="9.9499999999999993" hidden="1" customHeight="1" x14ac:dyDescent="0.4"/>
    <row r="54" ht="9.9499999999999993" hidden="1" customHeight="1" x14ac:dyDescent="0.4"/>
    <row r="55" ht="9.9499999999999993" hidden="1" customHeight="1" x14ac:dyDescent="0.4"/>
    <row r="56" ht="9.9499999999999993" hidden="1" customHeight="1" x14ac:dyDescent="0.4"/>
    <row r="57" ht="9.9499999999999993" hidden="1" customHeight="1" x14ac:dyDescent="0.4"/>
    <row r="58" ht="9.9499999999999993" hidden="1" customHeight="1" x14ac:dyDescent="0.4"/>
    <row r="59" ht="9.9499999999999993" hidden="1" customHeight="1" x14ac:dyDescent="0.4"/>
    <row r="60" ht="9.9499999999999993" hidden="1" customHeight="1" x14ac:dyDescent="0.4"/>
    <row r="61" ht="9.9499999999999993" hidden="1" customHeight="1" x14ac:dyDescent="0.4"/>
    <row r="62" ht="9.9499999999999993" hidden="1" customHeight="1" x14ac:dyDescent="0.4"/>
    <row r="63" ht="9.9499999999999993" hidden="1" customHeight="1" x14ac:dyDescent="0.4"/>
    <row r="64" ht="9.9499999999999993" hidden="1" customHeight="1" x14ac:dyDescent="0.4"/>
    <row r="65" ht="9.9499999999999993" hidden="1" customHeight="1" x14ac:dyDescent="0.4"/>
    <row r="66" ht="9.9499999999999993" hidden="1" customHeight="1" x14ac:dyDescent="0.4"/>
    <row r="67" ht="9.9499999999999993" hidden="1" customHeight="1" x14ac:dyDescent="0.4"/>
    <row r="68" ht="9.9499999999999993" hidden="1" customHeight="1" x14ac:dyDescent="0.4"/>
    <row r="69" ht="9.9499999999999993" hidden="1" customHeight="1" x14ac:dyDescent="0.4"/>
    <row r="70" ht="9.9499999999999993" hidden="1" customHeight="1" x14ac:dyDescent="0.4"/>
    <row r="71" ht="9.9499999999999993" hidden="1" customHeight="1" x14ac:dyDescent="0.4"/>
    <row r="72" ht="9.9499999999999993" hidden="1" customHeight="1" x14ac:dyDescent="0.4"/>
    <row r="73" ht="9.9499999999999993" hidden="1" customHeight="1" x14ac:dyDescent="0.4"/>
    <row r="74" ht="9.9499999999999993" hidden="1" customHeight="1" x14ac:dyDescent="0.4"/>
    <row r="75" ht="9.9499999999999993" hidden="1" customHeight="1" x14ac:dyDescent="0.4"/>
    <row r="76" ht="9.9499999999999993" hidden="1" customHeight="1" x14ac:dyDescent="0.4"/>
    <row r="77" ht="9.9499999999999993" hidden="1" customHeight="1" x14ac:dyDescent="0.4"/>
    <row r="78" ht="9.9499999999999993" hidden="1" customHeight="1" x14ac:dyDescent="0.4"/>
    <row r="79" ht="9.9499999999999993" hidden="1" customHeight="1" x14ac:dyDescent="0.4"/>
    <row r="80" ht="9.9499999999999993" hidden="1" customHeight="1" x14ac:dyDescent="0.4"/>
    <row r="81" ht="9.9499999999999993" hidden="1" customHeight="1" x14ac:dyDescent="0.4"/>
    <row r="82" ht="9.9499999999999993" hidden="1" customHeight="1" x14ac:dyDescent="0.4"/>
    <row r="83" ht="9.9499999999999993" hidden="1" customHeight="1" x14ac:dyDescent="0.4"/>
    <row r="84" ht="9.9499999999999993" hidden="1" customHeight="1" x14ac:dyDescent="0.4"/>
    <row r="85" ht="9.9499999999999993" hidden="1" customHeight="1" x14ac:dyDescent="0.4"/>
    <row r="86" ht="9.9499999999999993" hidden="1" customHeight="1" x14ac:dyDescent="0.4"/>
    <row r="87" ht="9.9499999999999993" hidden="1" customHeight="1" x14ac:dyDescent="0.4"/>
    <row r="88" ht="9.9499999999999993" hidden="1" customHeight="1" x14ac:dyDescent="0.4"/>
    <row r="89" ht="9.9499999999999993" hidden="1" customHeight="1" x14ac:dyDescent="0.4"/>
    <row r="90" ht="9.9499999999999993" hidden="1" customHeight="1" x14ac:dyDescent="0.4"/>
    <row r="91" ht="9.9499999999999993" hidden="1" customHeight="1" x14ac:dyDescent="0.4"/>
    <row r="92" ht="9.9499999999999993" hidden="1" customHeight="1" x14ac:dyDescent="0.4"/>
    <row r="93" ht="9.9499999999999993" hidden="1" customHeight="1" x14ac:dyDescent="0.4"/>
    <row r="94" ht="9.9499999999999993" hidden="1" customHeight="1" x14ac:dyDescent="0.4"/>
    <row r="95" ht="9.9499999999999993" hidden="1" customHeight="1" x14ac:dyDescent="0.4"/>
    <row r="96" ht="9.9499999999999993" hidden="1" customHeight="1" x14ac:dyDescent="0.4"/>
    <row r="97" ht="9.9499999999999993" hidden="1" customHeight="1" x14ac:dyDescent="0.4"/>
    <row r="98" ht="9.9499999999999993" hidden="1" customHeight="1" x14ac:dyDescent="0.4"/>
    <row r="99" ht="9.9499999999999993" hidden="1" customHeight="1" x14ac:dyDescent="0.4"/>
    <row r="100" ht="9.9499999999999993" hidden="1" customHeight="1" x14ac:dyDescent="0.4"/>
    <row r="101" ht="9.9499999999999993" hidden="1" customHeight="1" x14ac:dyDescent="0.4"/>
    <row r="102" ht="9.9499999999999993" hidden="1" customHeight="1" x14ac:dyDescent="0.4"/>
    <row r="103" ht="9.9499999999999993" hidden="1" customHeight="1" x14ac:dyDescent="0.4"/>
    <row r="104" ht="9.9499999999999993" hidden="1" customHeight="1" x14ac:dyDescent="0.4"/>
    <row r="105" ht="9.9499999999999993" hidden="1" customHeight="1" x14ac:dyDescent="0.4"/>
    <row r="106" ht="9.9499999999999993" hidden="1" customHeight="1" x14ac:dyDescent="0.4"/>
    <row r="107" ht="9.9499999999999993" hidden="1" customHeight="1" x14ac:dyDescent="0.4"/>
    <row r="108" ht="9.9499999999999993" hidden="1" customHeight="1" x14ac:dyDescent="0.4"/>
    <row r="109" ht="9.9499999999999993" hidden="1" customHeight="1" x14ac:dyDescent="0.4"/>
    <row r="110" ht="9.9499999999999993" hidden="1" customHeight="1" x14ac:dyDescent="0.4"/>
    <row r="111" ht="9.9499999999999993" hidden="1" customHeight="1" x14ac:dyDescent="0.4"/>
    <row r="112" ht="9.9499999999999993" hidden="1" customHeight="1" x14ac:dyDescent="0.4"/>
    <row r="113" ht="9.9499999999999993" hidden="1" customHeight="1" x14ac:dyDescent="0.4"/>
    <row r="114" ht="9.9499999999999993" hidden="1" customHeight="1" x14ac:dyDescent="0.4"/>
    <row r="115" ht="9.9499999999999993" hidden="1" customHeight="1" x14ac:dyDescent="0.4"/>
    <row r="116" ht="9.9499999999999993" hidden="1" customHeight="1" x14ac:dyDescent="0.4"/>
    <row r="117" ht="9.9499999999999993" hidden="1" customHeight="1" x14ac:dyDescent="0.4"/>
    <row r="118" ht="9.9499999999999993" hidden="1" customHeight="1" x14ac:dyDescent="0.4"/>
    <row r="119" ht="9.9499999999999993" hidden="1" customHeight="1" x14ac:dyDescent="0.4"/>
    <row r="120" ht="9.9499999999999993" hidden="1" customHeight="1" x14ac:dyDescent="0.4"/>
    <row r="121" ht="9.9499999999999993" hidden="1" customHeight="1" x14ac:dyDescent="0.4"/>
    <row r="122" ht="9.9499999999999993" hidden="1" customHeight="1" x14ac:dyDescent="0.4"/>
    <row r="123" ht="9.9499999999999993" hidden="1" customHeight="1" x14ac:dyDescent="0.4"/>
    <row r="124" ht="9.9499999999999993" hidden="1" customHeight="1" x14ac:dyDescent="0.4"/>
    <row r="125" ht="9.9499999999999993" hidden="1" customHeight="1" x14ac:dyDescent="0.4"/>
    <row r="126" ht="9.9499999999999993" hidden="1" customHeight="1" x14ac:dyDescent="0.4"/>
    <row r="127" ht="9.9499999999999993" hidden="1" customHeight="1" x14ac:dyDescent="0.4"/>
    <row r="128" ht="9.9499999999999993" hidden="1" customHeight="1" x14ac:dyDescent="0.4"/>
    <row r="129" ht="9.9499999999999993" hidden="1" customHeight="1" x14ac:dyDescent="0.4"/>
    <row r="130" ht="9.9499999999999993" hidden="1" customHeight="1" x14ac:dyDescent="0.4"/>
    <row r="131" ht="9.9499999999999993" hidden="1" customHeight="1" x14ac:dyDescent="0.4"/>
    <row r="132" ht="9.9499999999999993" hidden="1" customHeight="1" x14ac:dyDescent="0.4"/>
    <row r="133" ht="9.9499999999999993" hidden="1" customHeight="1" x14ac:dyDescent="0.4"/>
    <row r="134" ht="9.9499999999999993" hidden="1" customHeight="1" x14ac:dyDescent="0.4"/>
    <row r="135" ht="9.9499999999999993" hidden="1" customHeight="1" x14ac:dyDescent="0.4"/>
    <row r="136" ht="9.9499999999999993" hidden="1" customHeight="1" x14ac:dyDescent="0.4"/>
    <row r="137" ht="9.9499999999999993" hidden="1" customHeight="1" x14ac:dyDescent="0.4"/>
    <row r="138" ht="9.9499999999999993" hidden="1" customHeight="1" x14ac:dyDescent="0.4"/>
    <row r="139" ht="9.9499999999999993" hidden="1" customHeight="1" x14ac:dyDescent="0.4"/>
    <row r="140" ht="9.9499999999999993" hidden="1" customHeight="1" x14ac:dyDescent="0.4"/>
    <row r="141" ht="9.9499999999999993" hidden="1" customHeight="1" x14ac:dyDescent="0.4"/>
    <row r="142" ht="9.9499999999999993" hidden="1" customHeight="1" x14ac:dyDescent="0.4"/>
    <row r="143" ht="9.9499999999999993" hidden="1" customHeight="1" x14ac:dyDescent="0.4"/>
    <row r="144" ht="9.9499999999999993" hidden="1" customHeight="1" x14ac:dyDescent="0.4"/>
    <row r="145" ht="9.9499999999999993" hidden="1" customHeight="1" x14ac:dyDescent="0.4"/>
    <row r="146" ht="9.9499999999999993" hidden="1" customHeight="1" x14ac:dyDescent="0.4"/>
    <row r="147" ht="9.9499999999999993" hidden="1" customHeight="1" x14ac:dyDescent="0.4"/>
    <row r="148" ht="9.9499999999999993" hidden="1" customHeight="1" x14ac:dyDescent="0.4"/>
    <row r="149" ht="9.9499999999999993" hidden="1" customHeight="1" x14ac:dyDescent="0.4"/>
    <row r="150" ht="9.9499999999999993" hidden="1" customHeight="1" x14ac:dyDescent="0.4"/>
    <row r="151" ht="9.9499999999999993" hidden="1" customHeight="1" x14ac:dyDescent="0.4"/>
    <row r="152" ht="9.9499999999999993" hidden="1" customHeight="1" x14ac:dyDescent="0.4"/>
    <row r="153" ht="9.9499999999999993" hidden="1" customHeight="1" x14ac:dyDescent="0.4"/>
    <row r="154" ht="9.9499999999999993" hidden="1" customHeight="1" x14ac:dyDescent="0.4"/>
    <row r="155" ht="9.9499999999999993" hidden="1" customHeight="1" x14ac:dyDescent="0.4"/>
    <row r="156" ht="9.9499999999999993" hidden="1" customHeight="1" x14ac:dyDescent="0.4"/>
    <row r="157" ht="9.9499999999999993" hidden="1" customHeight="1" x14ac:dyDescent="0.4"/>
    <row r="158" ht="9.9499999999999993" hidden="1" customHeight="1" x14ac:dyDescent="0.4"/>
    <row r="159" ht="9.9499999999999993" hidden="1" customHeight="1" x14ac:dyDescent="0.4"/>
    <row r="160" ht="9.9499999999999993" hidden="1" customHeight="1" x14ac:dyDescent="0.4"/>
    <row r="161" ht="9.9499999999999993" hidden="1" customHeight="1" x14ac:dyDescent="0.4"/>
    <row r="162" ht="9.9499999999999993" hidden="1" customHeight="1" x14ac:dyDescent="0.4"/>
    <row r="163" ht="9.9499999999999993" hidden="1" customHeight="1" x14ac:dyDescent="0.4"/>
    <row r="164" ht="9.9499999999999993" hidden="1" customHeight="1" x14ac:dyDescent="0.4"/>
    <row r="165" ht="9.9499999999999993" hidden="1" customHeight="1" x14ac:dyDescent="0.4"/>
    <row r="166" ht="9.9499999999999993" hidden="1" customHeight="1" x14ac:dyDescent="0.4"/>
    <row r="167" ht="9.9499999999999993" hidden="1" customHeight="1" x14ac:dyDescent="0.4"/>
    <row r="168" ht="9.9499999999999993" hidden="1" customHeight="1" x14ac:dyDescent="0.4"/>
    <row r="169" ht="9.9499999999999993" hidden="1" customHeight="1" x14ac:dyDescent="0.4"/>
    <row r="170" ht="9.9499999999999993" hidden="1" customHeight="1" x14ac:dyDescent="0.4"/>
    <row r="171" ht="9.9499999999999993" hidden="1" customHeight="1" x14ac:dyDescent="0.4"/>
    <row r="172" ht="9.9499999999999993" hidden="1" customHeight="1" x14ac:dyDescent="0.4"/>
    <row r="173" ht="9.9499999999999993" hidden="1" customHeight="1" x14ac:dyDescent="0.4"/>
    <row r="174" ht="9.9499999999999993" hidden="1" customHeight="1" x14ac:dyDescent="0.4"/>
    <row r="175" ht="9.9499999999999993" hidden="1" customHeight="1" x14ac:dyDescent="0.4"/>
    <row r="176" ht="9.9499999999999993" hidden="1" customHeight="1" x14ac:dyDescent="0.4"/>
    <row r="177" ht="9.9499999999999993" hidden="1" customHeight="1" x14ac:dyDescent="0.4"/>
    <row r="178" ht="9.9499999999999993" hidden="1" customHeight="1" x14ac:dyDescent="0.4"/>
    <row r="179" ht="9.9499999999999993" hidden="1" customHeight="1" x14ac:dyDescent="0.4"/>
    <row r="180" ht="9.9499999999999993" hidden="1" customHeight="1" x14ac:dyDescent="0.4"/>
    <row r="181" ht="9.9499999999999993" hidden="1" customHeight="1" x14ac:dyDescent="0.4"/>
    <row r="182" ht="9.9499999999999993" hidden="1" customHeight="1" x14ac:dyDescent="0.4"/>
    <row r="183" ht="9.9499999999999993" hidden="1" customHeight="1" x14ac:dyDescent="0.4"/>
    <row r="184" ht="9.9499999999999993" hidden="1" customHeight="1" x14ac:dyDescent="0.4"/>
    <row r="185" ht="9.9499999999999993" hidden="1" customHeight="1" x14ac:dyDescent="0.4"/>
    <row r="186" ht="9.9499999999999993" hidden="1" customHeight="1" x14ac:dyDescent="0.4"/>
    <row r="187" ht="9.9499999999999993" hidden="1" customHeight="1" x14ac:dyDescent="0.4"/>
    <row r="188" ht="9.9499999999999993" hidden="1" customHeight="1" x14ac:dyDescent="0.4"/>
    <row r="189" ht="9.9499999999999993" hidden="1" customHeight="1" x14ac:dyDescent="0.4"/>
    <row r="190" ht="9.9499999999999993" hidden="1" customHeight="1" x14ac:dyDescent="0.4"/>
    <row r="191" ht="9.9499999999999993" hidden="1" customHeight="1" x14ac:dyDescent="0.4"/>
    <row r="192" ht="9.9499999999999993" hidden="1" customHeight="1" x14ac:dyDescent="0.4"/>
    <row r="193" ht="9.9499999999999993" hidden="1" customHeight="1" x14ac:dyDescent="0.4"/>
    <row r="194" ht="9.9499999999999993" hidden="1" customHeight="1" x14ac:dyDescent="0.4"/>
    <row r="195" ht="9.9499999999999993" hidden="1" customHeight="1" x14ac:dyDescent="0.4"/>
    <row r="196" ht="9.9499999999999993" hidden="1" customHeight="1" x14ac:dyDescent="0.4"/>
    <row r="197" ht="9.9499999999999993" hidden="1" customHeight="1" x14ac:dyDescent="0.4"/>
    <row r="198" ht="9.9499999999999993" hidden="1" customHeight="1" x14ac:dyDescent="0.4"/>
    <row r="199" ht="9.9499999999999993" hidden="1" customHeight="1" x14ac:dyDescent="0.4"/>
    <row r="200" ht="9.9499999999999993" hidden="1" customHeight="1" x14ac:dyDescent="0.4"/>
    <row r="201" ht="9.9499999999999993" hidden="1" customHeight="1" x14ac:dyDescent="0.4"/>
    <row r="202" ht="9.9499999999999993" hidden="1" customHeight="1" x14ac:dyDescent="0.4"/>
    <row r="203" ht="9.9499999999999993" hidden="1" customHeight="1" x14ac:dyDescent="0.4"/>
    <row r="204" ht="9.9499999999999993" hidden="1" customHeight="1" x14ac:dyDescent="0.4"/>
    <row r="205" ht="9.9499999999999993" hidden="1" customHeight="1" x14ac:dyDescent="0.4"/>
    <row r="206" ht="9.9499999999999993" hidden="1" customHeight="1" x14ac:dyDescent="0.4"/>
    <row r="207" ht="9.9499999999999993" hidden="1" customHeight="1" x14ac:dyDescent="0.4"/>
    <row r="208" ht="9.9499999999999993" hidden="1" customHeight="1" x14ac:dyDescent="0.4"/>
    <row r="209" ht="9.9499999999999993" hidden="1" customHeight="1" x14ac:dyDescent="0.4"/>
    <row r="210" ht="9.9499999999999993" hidden="1" customHeight="1" x14ac:dyDescent="0.4"/>
    <row r="211" ht="9.9499999999999993" hidden="1" customHeight="1" x14ac:dyDescent="0.4"/>
    <row r="212" ht="9.9499999999999993" hidden="1" customHeight="1" x14ac:dyDescent="0.4"/>
    <row r="213" ht="9.9499999999999993" hidden="1" customHeight="1" x14ac:dyDescent="0.4"/>
    <row r="214" ht="9.9499999999999993" hidden="1" customHeight="1" x14ac:dyDescent="0.4"/>
    <row r="215" ht="9.9499999999999993" hidden="1" customHeight="1" x14ac:dyDescent="0.4"/>
    <row r="216" ht="9.9499999999999993" hidden="1" customHeight="1" x14ac:dyDescent="0.4"/>
    <row r="217" ht="9.9499999999999993" hidden="1" customHeight="1" x14ac:dyDescent="0.4"/>
    <row r="218" ht="9.9499999999999993" hidden="1" customHeight="1" x14ac:dyDescent="0.4"/>
    <row r="219" ht="9.9499999999999993" hidden="1" customHeight="1" x14ac:dyDescent="0.4"/>
    <row r="220" ht="9.9499999999999993" hidden="1" customHeight="1" x14ac:dyDescent="0.4"/>
    <row r="221" ht="9.9499999999999993" hidden="1" customHeight="1" x14ac:dyDescent="0.4"/>
    <row r="222" ht="9.9499999999999993" hidden="1" customHeight="1" x14ac:dyDescent="0.4"/>
    <row r="223" ht="9.9499999999999993" hidden="1" customHeight="1" x14ac:dyDescent="0.4"/>
    <row r="224" ht="9.9499999999999993" hidden="1" customHeight="1" x14ac:dyDescent="0.4"/>
    <row r="225" ht="9.9499999999999993" hidden="1" customHeight="1" x14ac:dyDescent="0.4"/>
    <row r="226" ht="9.9499999999999993" hidden="1" customHeight="1" x14ac:dyDescent="0.4"/>
    <row r="227" ht="9.9499999999999993" hidden="1" customHeight="1" x14ac:dyDescent="0.4"/>
    <row r="228" ht="9.9499999999999993" hidden="1" customHeight="1" x14ac:dyDescent="0.4"/>
    <row r="229" ht="9.9499999999999993" hidden="1" customHeight="1" x14ac:dyDescent="0.4"/>
    <row r="230" ht="9.9499999999999993" hidden="1" customHeight="1" x14ac:dyDescent="0.4"/>
    <row r="231" ht="9.9499999999999993" hidden="1" customHeight="1" x14ac:dyDescent="0.4"/>
    <row r="232" ht="9.9499999999999993" hidden="1" customHeight="1" x14ac:dyDescent="0.4"/>
    <row r="233" ht="9.9499999999999993" hidden="1" customHeight="1" x14ac:dyDescent="0.4"/>
    <row r="234" ht="9.9499999999999993" hidden="1" customHeight="1" x14ac:dyDescent="0.4"/>
    <row r="235" ht="9.9499999999999993" hidden="1" customHeight="1" x14ac:dyDescent="0.4"/>
    <row r="236" ht="9.9499999999999993" hidden="1" customHeight="1" x14ac:dyDescent="0.4"/>
    <row r="237" ht="9.9499999999999993" hidden="1" customHeight="1" x14ac:dyDescent="0.4"/>
    <row r="238" ht="9.9499999999999993" hidden="1" customHeight="1" x14ac:dyDescent="0.4"/>
    <row r="239" ht="9.9499999999999993" hidden="1" customHeight="1" x14ac:dyDescent="0.4"/>
    <row r="240" ht="9.9499999999999993" hidden="1" customHeight="1" x14ac:dyDescent="0.4"/>
    <row r="241" ht="9.9499999999999993" hidden="1" customHeight="1" x14ac:dyDescent="0.4"/>
    <row r="242" ht="9.9499999999999993" hidden="1" customHeight="1" x14ac:dyDescent="0.4"/>
    <row r="243" ht="9.9499999999999993" hidden="1" customHeight="1" x14ac:dyDescent="0.4"/>
    <row r="244" ht="9.9499999999999993" hidden="1" customHeight="1" x14ac:dyDescent="0.4"/>
    <row r="245" ht="9.9499999999999993" hidden="1" customHeight="1" x14ac:dyDescent="0.4"/>
    <row r="246" ht="9.9499999999999993" hidden="1" customHeight="1" x14ac:dyDescent="0.4"/>
    <row r="247" ht="9.9499999999999993" hidden="1" customHeight="1" x14ac:dyDescent="0.4"/>
    <row r="248" ht="9.9499999999999993" hidden="1" customHeight="1" x14ac:dyDescent="0.4"/>
    <row r="249" ht="9.9499999999999993" hidden="1" customHeight="1" x14ac:dyDescent="0.4"/>
    <row r="250" ht="9.9499999999999993" hidden="1" customHeight="1" x14ac:dyDescent="0.4"/>
    <row r="251" ht="9.9499999999999993" hidden="1" customHeight="1" x14ac:dyDescent="0.4"/>
    <row r="252" ht="9.9499999999999993" hidden="1" customHeight="1" x14ac:dyDescent="0.4"/>
    <row r="253" ht="9.9499999999999993" hidden="1" customHeight="1" x14ac:dyDescent="0.4"/>
    <row r="254" ht="9.9499999999999993" hidden="1" customHeight="1" x14ac:dyDescent="0.4"/>
    <row r="255" ht="9.9499999999999993" hidden="1" customHeight="1" x14ac:dyDescent="0.4"/>
    <row r="256" ht="9.9499999999999993" hidden="1" customHeight="1" x14ac:dyDescent="0.4"/>
    <row r="257" ht="9.9499999999999993" hidden="1" customHeight="1" x14ac:dyDescent="0.4"/>
    <row r="258" ht="9.9499999999999993" hidden="1" customHeight="1" x14ac:dyDescent="0.4"/>
    <row r="259" ht="9.9499999999999993" hidden="1" customHeight="1" x14ac:dyDescent="0.4"/>
    <row r="260" ht="9.9499999999999993" hidden="1" customHeight="1" x14ac:dyDescent="0.4"/>
    <row r="261" ht="9.9499999999999993" hidden="1" customHeight="1" x14ac:dyDescent="0.4"/>
    <row r="262" ht="9.9499999999999993" hidden="1" customHeight="1" x14ac:dyDescent="0.4"/>
    <row r="263" ht="9.9499999999999993" hidden="1" customHeight="1" x14ac:dyDescent="0.4"/>
    <row r="264" ht="9.9499999999999993" hidden="1" customHeight="1" x14ac:dyDescent="0.4"/>
    <row r="265" ht="9.9499999999999993" hidden="1" customHeight="1" x14ac:dyDescent="0.4"/>
    <row r="266" ht="9.9499999999999993" hidden="1" customHeight="1" x14ac:dyDescent="0.4"/>
    <row r="267" ht="9.9499999999999993" hidden="1" customHeight="1" x14ac:dyDescent="0.4"/>
    <row r="268" ht="9.9499999999999993" hidden="1" customHeight="1" x14ac:dyDescent="0.4"/>
    <row r="269" ht="9.9499999999999993" hidden="1" customHeight="1" x14ac:dyDescent="0.4"/>
    <row r="270" ht="9.9499999999999993" hidden="1" customHeight="1" x14ac:dyDescent="0.4"/>
    <row r="271" ht="9.9499999999999993" hidden="1" customHeight="1" x14ac:dyDescent="0.4"/>
    <row r="272" ht="9.9499999999999993" hidden="1" customHeight="1" x14ac:dyDescent="0.4"/>
    <row r="273" ht="9.9499999999999993" hidden="1" customHeight="1" x14ac:dyDescent="0.4"/>
    <row r="274" ht="9.9499999999999993" hidden="1" customHeight="1" x14ac:dyDescent="0.4"/>
    <row r="275" ht="9.9499999999999993" hidden="1" customHeight="1" x14ac:dyDescent="0.4"/>
    <row r="276" ht="9.9499999999999993" hidden="1" customHeight="1" x14ac:dyDescent="0.4"/>
    <row r="277" ht="9.9499999999999993" hidden="1" customHeight="1" x14ac:dyDescent="0.4"/>
    <row r="278" ht="9.9499999999999993" hidden="1" customHeight="1" x14ac:dyDescent="0.4"/>
    <row r="279" ht="9.9499999999999993" hidden="1" customHeight="1" x14ac:dyDescent="0.4"/>
    <row r="280" ht="9.9499999999999993" hidden="1" customHeight="1" x14ac:dyDescent="0.4"/>
    <row r="281" ht="9.9499999999999993" hidden="1" customHeight="1" x14ac:dyDescent="0.4"/>
    <row r="282" ht="9.9499999999999993" hidden="1" customHeight="1" x14ac:dyDescent="0.4"/>
    <row r="283" ht="9.9499999999999993" hidden="1" customHeight="1" x14ac:dyDescent="0.4"/>
    <row r="284" ht="9.9499999999999993" hidden="1" customHeight="1" x14ac:dyDescent="0.4"/>
    <row r="285" ht="9.9499999999999993" hidden="1" customHeight="1" x14ac:dyDescent="0.4"/>
    <row r="286" ht="9.9499999999999993" hidden="1" customHeight="1" x14ac:dyDescent="0.4"/>
    <row r="287" ht="9.9499999999999993" hidden="1" customHeight="1" x14ac:dyDescent="0.4"/>
    <row r="288" ht="9.9499999999999993" hidden="1" customHeight="1" x14ac:dyDescent="0.4"/>
    <row r="289" ht="9.9499999999999993" hidden="1" customHeight="1" x14ac:dyDescent="0.4"/>
    <row r="290" ht="9.9499999999999993" hidden="1" customHeight="1" x14ac:dyDescent="0.4"/>
    <row r="291" ht="9.9499999999999993" hidden="1" customHeight="1" x14ac:dyDescent="0.4"/>
    <row r="292" ht="9.9499999999999993" hidden="1" customHeight="1" x14ac:dyDescent="0.4"/>
    <row r="293" ht="9.9499999999999993" hidden="1" customHeight="1" x14ac:dyDescent="0.4"/>
    <row r="294" ht="9.9499999999999993" hidden="1" customHeight="1" x14ac:dyDescent="0.4"/>
    <row r="295" ht="9.9499999999999993" hidden="1" customHeight="1" x14ac:dyDescent="0.4"/>
    <row r="296" ht="9.9499999999999993" hidden="1" customHeight="1" x14ac:dyDescent="0.4"/>
    <row r="297" ht="9.9499999999999993" hidden="1" customHeight="1" x14ac:dyDescent="0.4"/>
    <row r="298" ht="9.9499999999999993" hidden="1" customHeight="1" x14ac:dyDescent="0.4"/>
    <row r="299" ht="9.9499999999999993" hidden="1" customHeight="1" x14ac:dyDescent="0.4"/>
    <row r="300" ht="9.9499999999999993" hidden="1" customHeight="1" x14ac:dyDescent="0.4"/>
    <row r="301" ht="9.9499999999999993" hidden="1" customHeight="1" x14ac:dyDescent="0.4"/>
    <row r="302" ht="9.9499999999999993" hidden="1" customHeight="1" x14ac:dyDescent="0.4"/>
    <row r="303" ht="9.9499999999999993" hidden="1" customHeight="1" x14ac:dyDescent="0.4"/>
    <row r="304" ht="9.9499999999999993" hidden="1" customHeight="1" x14ac:dyDescent="0.4"/>
    <row r="305" hidden="1" x14ac:dyDescent="0.4"/>
    <row r="306" hidden="1" x14ac:dyDescent="0.4"/>
    <row r="307" hidden="1" x14ac:dyDescent="0.4"/>
    <row r="308" hidden="1" x14ac:dyDescent="0.4"/>
    <row r="309" hidden="1" x14ac:dyDescent="0.4"/>
    <row r="310" hidden="1" x14ac:dyDescent="0.4"/>
    <row r="311" hidden="1" x14ac:dyDescent="0.4"/>
    <row r="312" hidden="1" x14ac:dyDescent="0.4"/>
    <row r="313" hidden="1" x14ac:dyDescent="0.4"/>
    <row r="314" hidden="1" x14ac:dyDescent="0.4"/>
    <row r="315" hidden="1" x14ac:dyDescent="0.4"/>
    <row r="316" hidden="1" x14ac:dyDescent="0.4"/>
    <row r="317" hidden="1" x14ac:dyDescent="0.4"/>
    <row r="318" hidden="1" x14ac:dyDescent="0.4"/>
    <row r="319" hidden="1" x14ac:dyDescent="0.4"/>
    <row r="320" hidden="1" x14ac:dyDescent="0.4"/>
    <row r="321" hidden="1" x14ac:dyDescent="0.4"/>
    <row r="322" hidden="1" x14ac:dyDescent="0.4"/>
    <row r="323" hidden="1" x14ac:dyDescent="0.4"/>
    <row r="324" hidden="1" x14ac:dyDescent="0.4"/>
    <row r="325" hidden="1" x14ac:dyDescent="0.4"/>
    <row r="326" hidden="1" x14ac:dyDescent="0.4"/>
  </sheetData>
  <sheetProtection algorithmName="SHA-512" hashValue="yqhkwxlMzMloHMg0+1YmDzQydcLNdNaQCHgvkfQ1TQ5UA5luci0myJFwzgtdyDIjL4uxVrEfIOfANKe5VcyIxQ==" saltValue="dqBWdBirplbl3yq738mJaw==" spinCount="100000" sheet="1" objects="1" scenarios="1" selectLockedCells="1"/>
  <mergeCells count="69">
    <mergeCell ref="L28:T29"/>
    <mergeCell ref="Y28:AG29"/>
    <mergeCell ref="C5:G6"/>
    <mergeCell ref="H5:M6"/>
    <mergeCell ref="C9:G10"/>
    <mergeCell ref="H9:R10"/>
    <mergeCell ref="H8:R8"/>
    <mergeCell ref="C8:G8"/>
    <mergeCell ref="H23:J24"/>
    <mergeCell ref="K23:Y24"/>
    <mergeCell ref="Z23:AA24"/>
    <mergeCell ref="Z8:AD8"/>
    <mergeCell ref="AE8:AO8"/>
    <mergeCell ref="Z9:AD10"/>
    <mergeCell ref="AE9:AO10"/>
    <mergeCell ref="H17:J18"/>
    <mergeCell ref="AA17:AC18"/>
    <mergeCell ref="AD17:AS18"/>
    <mergeCell ref="K14:AS15"/>
    <mergeCell ref="I12:J13"/>
    <mergeCell ref="K12:T13"/>
    <mergeCell ref="O26:R27"/>
    <mergeCell ref="U26:W27"/>
    <mergeCell ref="Y26:Z27"/>
    <mergeCell ref="AB26:AE27"/>
    <mergeCell ref="H20:J21"/>
    <mergeCell ref="C12:G15"/>
    <mergeCell ref="H14:J15"/>
    <mergeCell ref="D26:G27"/>
    <mergeCell ref="H26:J27"/>
    <mergeCell ref="L26:M27"/>
    <mergeCell ref="K17:Z18"/>
    <mergeCell ref="E39:F40"/>
    <mergeCell ref="Y33:AA34"/>
    <mergeCell ref="U33:W34"/>
    <mergeCell ref="U36:W37"/>
    <mergeCell ref="U39:W40"/>
    <mergeCell ref="Y36:AA37"/>
    <mergeCell ref="Y39:AA40"/>
    <mergeCell ref="H39:M40"/>
    <mergeCell ref="N39:S40"/>
    <mergeCell ref="E33:F34"/>
    <mergeCell ref="E36:F37"/>
    <mergeCell ref="H36:M37"/>
    <mergeCell ref="N36:S37"/>
    <mergeCell ref="H33:M34"/>
    <mergeCell ref="N33:S34"/>
    <mergeCell ref="AC39:AE40"/>
    <mergeCell ref="AG33:AR34"/>
    <mergeCell ref="AG36:AR37"/>
    <mergeCell ref="AG39:AR40"/>
    <mergeCell ref="AC33:AE34"/>
    <mergeCell ref="AC36:AE37"/>
    <mergeCell ref="B2:V3"/>
    <mergeCell ref="AP2:AU3"/>
    <mergeCell ref="AG31:AR31"/>
    <mergeCell ref="AG32:AR32"/>
    <mergeCell ref="U31:W32"/>
    <mergeCell ref="X31:AB32"/>
    <mergeCell ref="AC31:AE32"/>
    <mergeCell ref="K20:Z21"/>
    <mergeCell ref="H31:S31"/>
    <mergeCell ref="H32:M32"/>
    <mergeCell ref="N32:S32"/>
    <mergeCell ref="S8:X10"/>
    <mergeCell ref="AI26:AJ27"/>
    <mergeCell ref="AL26:AR27"/>
    <mergeCell ref="N5:O6"/>
    <mergeCell ref="AB23:AS24"/>
  </mergeCells>
  <phoneticPr fontId="1"/>
  <dataValidations count="7">
    <dataValidation imeMode="off" allowBlank="1" showInputMessage="1" showErrorMessage="1" sqref="K12:T13 K17:Z18 AB23:AS24 K20:Z21 K23:Y24 AD17:AS18 AC33:AE34 AC36:AE37 AC39:AE40"/>
    <dataValidation imeMode="on" allowBlank="1" showInputMessage="1" showErrorMessage="1" sqref="K14:AS15 AE9:AO10 H9:R10 H33:S34 H36:S37 H39:S40"/>
    <dataValidation type="whole" imeMode="off" allowBlank="1" showInputMessage="1" showErrorMessage="1" error="男女最大２チームまでとなっています。" sqref="L26:M27 Y26:Z27">
      <formula1>0</formula1>
      <formula2>2</formula2>
    </dataValidation>
    <dataValidation imeMode="hiragana" allowBlank="1" showInputMessage="1" showErrorMessage="1" sqref="H8:R8 AE8:AO8"/>
    <dataValidation type="list" imeMode="off" allowBlank="1" showInputMessage="1" showErrorMessage="1" error="男女最大２チームまでとなっています。" sqref="U33:W34 U36:W37 U39:W40">
      <formula1>"初段,二段,三段,四段,五段,六段,七段,八段,九段,十段"</formula1>
    </dataValidation>
    <dataValidation type="list" imeMode="off" allowBlank="1" showInputMessage="1" showErrorMessage="1" error="男女最大２チームまでとなっています。" sqref="Y33:AA34 Y36:AA37 Y39:AA40">
      <formula1>"A,B,C"</formula1>
    </dataValidation>
    <dataValidation type="textLength" imeMode="off" allowBlank="1" showInputMessage="1" showErrorMessage="1" error="登録ＩＤの９桁を入力してください。" sqref="AG33:AR34 AG36:AR37 AG39:AR40">
      <formula1>9</formula1>
      <formula2>9</formula2>
    </dataValidation>
  </dataValidations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県番号!$B$2:$B$48</xm:f>
          </x14:formula1>
          <xm:sqref>H5:M6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0.59999389629810485"/>
    <pageSetUpPr fitToPage="1"/>
  </sheetPr>
  <dimension ref="A1:CR32"/>
  <sheetViews>
    <sheetView showGridLines="0" showRowColHeaders="0" zoomScaleNormal="100" workbookViewId="0">
      <pane ySplit="1" topLeftCell="A10" activePane="bottomLeft" state="frozen"/>
      <selection pane="bottomLeft" activeCell="K23" sqref="K23"/>
    </sheetView>
  </sheetViews>
  <sheetFormatPr defaultColWidth="0" defaultRowHeight="0" customHeight="1" zeroHeight="1" x14ac:dyDescent="0.4"/>
  <cols>
    <col min="1" max="10" width="1.625" style="1" customWidth="1"/>
    <col min="11" max="12" width="8.375" style="1" customWidth="1"/>
    <col min="13" max="13" width="16.125" style="1" customWidth="1"/>
    <col min="14" max="17" width="5.375" style="1" customWidth="1"/>
    <col min="18" max="18" width="10.5" style="1" bestFit="1" customWidth="1"/>
    <col min="19" max="28" width="1.625" style="1" customWidth="1"/>
    <col min="29" max="29" width="6.625" style="1" hidden="1" customWidth="1"/>
    <col min="30" max="30" width="14.375" style="1" hidden="1" customWidth="1"/>
    <col min="31" max="31" width="13.75" style="1" hidden="1" customWidth="1"/>
    <col min="32" max="32" width="4.875" style="1" hidden="1" customWidth="1"/>
    <col min="33" max="33" width="9.375" style="1" hidden="1" customWidth="1"/>
    <col min="34" max="34" width="11.125" style="1" hidden="1" customWidth="1"/>
    <col min="35" max="36" width="3.875" style="1" hidden="1" customWidth="1"/>
    <col min="37" max="37" width="4.125" style="1" hidden="1" customWidth="1"/>
    <col min="38" max="96" width="1.625" style="1" hidden="1" customWidth="1"/>
    <col min="97" max="16384" width="8.625" style="1" hidden="1"/>
  </cols>
  <sheetData>
    <row r="1" spans="1:37" ht="30.95" customHeight="1" x14ac:dyDescent="0.4">
      <c r="B1" s="306" t="s">
        <v>150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</row>
    <row r="2" spans="1:37" ht="9.6" customHeight="1" thickBot="1" x14ac:dyDescent="0.45"/>
    <row r="3" spans="1:37" ht="17.45" customHeight="1" x14ac:dyDescent="0.4">
      <c r="B3" s="289" t="s">
        <v>148</v>
      </c>
      <c r="C3" s="290"/>
      <c r="D3" s="290"/>
      <c r="E3" s="290"/>
      <c r="F3" s="290"/>
      <c r="G3" s="290"/>
      <c r="H3" s="282"/>
      <c r="I3" s="283"/>
      <c r="J3" s="283"/>
      <c r="K3" s="283"/>
      <c r="L3" s="284"/>
      <c r="M3" s="271" t="str">
        <f>初期設定!P22&amp;"年
大会実績"</f>
        <v>平成２９年
大会実績</v>
      </c>
      <c r="N3" s="303" t="s">
        <v>169</v>
      </c>
      <c r="O3" s="303"/>
      <c r="P3" s="303"/>
      <c r="Q3" s="303"/>
      <c r="R3" s="303"/>
      <c r="S3" s="303"/>
      <c r="T3" s="303"/>
      <c r="U3" s="303"/>
      <c r="V3" s="303"/>
      <c r="W3" s="304"/>
      <c r="X3" s="304"/>
      <c r="Y3" s="304"/>
      <c r="Z3" s="303" t="s">
        <v>146</v>
      </c>
      <c r="AA3" s="305"/>
    </row>
    <row r="4" spans="1:37" ht="17.45" customHeight="1" thickBot="1" x14ac:dyDescent="0.45">
      <c r="B4" s="292"/>
      <c r="C4" s="293"/>
      <c r="D4" s="293"/>
      <c r="E4" s="293"/>
      <c r="F4" s="293"/>
      <c r="G4" s="293"/>
      <c r="H4" s="285"/>
      <c r="I4" s="286"/>
      <c r="J4" s="286"/>
      <c r="K4" s="286"/>
      <c r="L4" s="287"/>
      <c r="M4" s="272"/>
      <c r="N4" s="280" t="s">
        <v>170</v>
      </c>
      <c r="O4" s="280"/>
      <c r="P4" s="280"/>
      <c r="Q4" s="280"/>
      <c r="R4" s="280"/>
      <c r="S4" s="280"/>
      <c r="T4" s="280"/>
      <c r="U4" s="280"/>
      <c r="V4" s="280"/>
      <c r="W4" s="279"/>
      <c r="X4" s="279"/>
      <c r="Y4" s="279"/>
      <c r="Z4" s="280" t="s">
        <v>146</v>
      </c>
      <c r="AA4" s="281"/>
    </row>
    <row r="5" spans="1:37" ht="9" customHeight="1" thickBot="1" x14ac:dyDescent="0.45"/>
    <row r="6" spans="1:37" ht="17.45" customHeight="1" x14ac:dyDescent="0.4">
      <c r="B6" s="289" t="s">
        <v>144</v>
      </c>
      <c r="C6" s="290"/>
      <c r="D6" s="290"/>
      <c r="E6" s="290"/>
      <c r="F6" s="290"/>
      <c r="G6" s="290"/>
      <c r="H6" s="290"/>
      <c r="I6" s="290"/>
      <c r="J6" s="291"/>
      <c r="K6" s="302" t="s">
        <v>166</v>
      </c>
      <c r="L6" s="296"/>
      <c r="M6" s="290" t="s">
        <v>3</v>
      </c>
      <c r="N6" s="295" t="s">
        <v>145</v>
      </c>
      <c r="O6" s="290" t="s">
        <v>141</v>
      </c>
      <c r="P6" s="290"/>
      <c r="Q6" s="309"/>
      <c r="R6" s="269" t="s">
        <v>211</v>
      </c>
      <c r="S6" s="289" t="s">
        <v>139</v>
      </c>
      <c r="T6" s="290"/>
      <c r="U6" s="290"/>
      <c r="V6" s="298" t="s">
        <v>142</v>
      </c>
      <c r="W6" s="299"/>
      <c r="X6" s="299"/>
      <c r="Y6" s="301" t="s">
        <v>143</v>
      </c>
      <c r="Z6" s="290"/>
      <c r="AA6" s="291"/>
    </row>
    <row r="7" spans="1:37" ht="17.45" customHeight="1" thickBot="1" x14ac:dyDescent="0.45">
      <c r="B7" s="292"/>
      <c r="C7" s="293"/>
      <c r="D7" s="293"/>
      <c r="E7" s="293"/>
      <c r="F7" s="293"/>
      <c r="G7" s="293"/>
      <c r="H7" s="293"/>
      <c r="I7" s="293"/>
      <c r="J7" s="294"/>
      <c r="K7" s="17" t="s">
        <v>167</v>
      </c>
      <c r="L7" s="18" t="s">
        <v>168</v>
      </c>
      <c r="M7" s="293"/>
      <c r="N7" s="292"/>
      <c r="O7" s="18" t="s">
        <v>140</v>
      </c>
      <c r="P7" s="18" t="s">
        <v>137</v>
      </c>
      <c r="Q7" s="21" t="s">
        <v>138</v>
      </c>
      <c r="R7" s="270"/>
      <c r="S7" s="292"/>
      <c r="T7" s="293"/>
      <c r="U7" s="293"/>
      <c r="V7" s="300"/>
      <c r="W7" s="300"/>
      <c r="X7" s="300"/>
      <c r="Y7" s="293"/>
      <c r="Z7" s="293"/>
      <c r="AA7" s="294"/>
    </row>
    <row r="8" spans="1:37" ht="24" customHeight="1" thickBot="1" x14ac:dyDescent="0.45">
      <c r="B8" s="264" t="s">
        <v>129</v>
      </c>
      <c r="C8" s="265"/>
      <c r="D8" s="265"/>
      <c r="E8" s="265"/>
      <c r="F8" s="265"/>
      <c r="G8" s="265"/>
      <c r="H8" s="265"/>
      <c r="I8" s="265"/>
      <c r="J8" s="266"/>
      <c r="K8" s="150"/>
      <c r="L8" s="151"/>
      <c r="M8" s="83"/>
      <c r="N8" s="84"/>
      <c r="O8" s="130"/>
      <c r="P8" s="130"/>
      <c r="Q8" s="85"/>
      <c r="R8" s="86"/>
      <c r="S8" s="307"/>
      <c r="T8" s="268"/>
      <c r="U8" s="268"/>
      <c r="V8" s="262"/>
      <c r="W8" s="262"/>
      <c r="X8" s="262"/>
      <c r="Y8" s="262"/>
      <c r="Z8" s="262"/>
      <c r="AA8" s="263"/>
      <c r="AC8" s="1" t="s">
        <v>151</v>
      </c>
      <c r="AD8" s="23" t="str">
        <f>IF(LEN(TRIM(K8))=1,TRIM(K8)&amp;"　　",IF(LEN(TRIM(K8))=2,LEFT(K8,1)&amp;"　"&amp;RIGHT(K8,1),TRIM(K8)))&amp;"　"&amp;IF(LEN(TRIM(L8))=1,"　　"&amp;TRIM(L8),IF(LEN(TRIM(L8))=2,LEFT(L8,1)&amp;"　"&amp;RIGHT(L8,1),TRIM(L8)))</f>
        <v>　</v>
      </c>
      <c r="AE8" s="1">
        <f t="shared" ref="AE8:AF15" si="0">M8</f>
        <v>0</v>
      </c>
      <c r="AF8" s="1">
        <f t="shared" si="0"/>
        <v>0</v>
      </c>
      <c r="AG8" s="48">
        <f>R8</f>
        <v>0</v>
      </c>
      <c r="AH8" s="1" t="str">
        <f t="shared" ref="AH8:AH15" si="1">RIGHT(O8,2)&amp;IF(LEN(P8)=1,"0"&amp;P8,P8)&amp;IF(LEN(Q8)=1,"0"&amp;Q8,Q8)</f>
        <v/>
      </c>
    </row>
    <row r="9" spans="1:37" ht="24" customHeight="1" x14ac:dyDescent="0.4">
      <c r="B9" s="273" t="s">
        <v>130</v>
      </c>
      <c r="C9" s="274"/>
      <c r="D9" s="274"/>
      <c r="E9" s="274"/>
      <c r="F9" s="274"/>
      <c r="G9" s="274"/>
      <c r="H9" s="274"/>
      <c r="I9" s="274"/>
      <c r="J9" s="275"/>
      <c r="K9" s="152"/>
      <c r="L9" s="153"/>
      <c r="M9" s="87"/>
      <c r="N9" s="134"/>
      <c r="O9" s="131"/>
      <c r="P9" s="131"/>
      <c r="Q9" s="88"/>
      <c r="R9" s="89"/>
      <c r="S9" s="308"/>
      <c r="T9" s="277"/>
      <c r="U9" s="277"/>
      <c r="V9" s="277"/>
      <c r="W9" s="277"/>
      <c r="X9" s="277"/>
      <c r="Y9" s="277"/>
      <c r="Z9" s="277"/>
      <c r="AA9" s="278"/>
      <c r="AC9" s="1" t="s">
        <v>152</v>
      </c>
      <c r="AD9" s="23" t="str">
        <f>IF(LEN(TRIM(K9))=1,TRIM(K9)&amp;"　　",IF(LEN(TRIM(K9))=2,LEFT(K9,1)&amp;"　"&amp;RIGHT(K9,1),TRIM(K9)))&amp;"　"&amp;IF(LEN(TRIM(L9))=1,"　　"&amp;TRIM(L9),IF(LEN(TRIM(L9))=2,LEFT(L9,1)&amp;"　"&amp;RIGHT(L9,1),TRIM(L9)))</f>
        <v>　</v>
      </c>
      <c r="AE9" s="1">
        <f t="shared" si="0"/>
        <v>0</v>
      </c>
      <c r="AF9" s="1">
        <f t="shared" si="0"/>
        <v>0</v>
      </c>
      <c r="AG9" s="48">
        <f t="shared" ref="AG9:AG15" si="2">R9</f>
        <v>0</v>
      </c>
      <c r="AH9" s="1" t="str">
        <f t="shared" si="1"/>
        <v/>
      </c>
      <c r="AI9" s="1">
        <f t="shared" ref="AI9:AI15" si="3">S9</f>
        <v>0</v>
      </c>
      <c r="AJ9" s="1">
        <f t="shared" ref="AJ9:AJ15" si="4">V9</f>
        <v>0</v>
      </c>
      <c r="AK9" s="1">
        <f t="shared" ref="AK9:AK15" si="5">Y9</f>
        <v>0</v>
      </c>
    </row>
    <row r="10" spans="1:37" ht="24" customHeight="1" x14ac:dyDescent="0.4">
      <c r="B10" s="255" t="s">
        <v>131</v>
      </c>
      <c r="C10" s="256"/>
      <c r="D10" s="256"/>
      <c r="E10" s="256"/>
      <c r="F10" s="256"/>
      <c r="G10" s="256"/>
      <c r="H10" s="256"/>
      <c r="I10" s="256"/>
      <c r="J10" s="257"/>
      <c r="K10" s="154"/>
      <c r="L10" s="155"/>
      <c r="M10" s="90"/>
      <c r="N10" s="133"/>
      <c r="O10" s="127"/>
      <c r="P10" s="127"/>
      <c r="Q10" s="91"/>
      <c r="R10" s="92"/>
      <c r="S10" s="288"/>
      <c r="T10" s="259"/>
      <c r="U10" s="259"/>
      <c r="V10" s="259"/>
      <c r="W10" s="259"/>
      <c r="X10" s="259"/>
      <c r="Y10" s="259"/>
      <c r="Z10" s="259"/>
      <c r="AA10" s="260"/>
      <c r="AC10" s="1" t="s">
        <v>153</v>
      </c>
      <c r="AD10" s="23" t="str">
        <f t="shared" ref="AD10:AD15" si="6">IF(LEN(TRIM(K10))=1,TRIM(K10)&amp;"　　",IF(LEN(TRIM(K10))=2,LEFT(K10,1)&amp;"　"&amp;RIGHT(K10,1),TRIM(K10)))&amp;"　"&amp;IF(LEN(TRIM(L10))=1,"　　"&amp;TRIM(L10),IF(LEN(TRIM(L10))=2,LEFT(L10,1)&amp;"　"&amp;RIGHT(L10,1),TRIM(L10)))</f>
        <v>　</v>
      </c>
      <c r="AE10" s="1">
        <f t="shared" si="0"/>
        <v>0</v>
      </c>
      <c r="AF10" s="1">
        <f t="shared" si="0"/>
        <v>0</v>
      </c>
      <c r="AG10" s="48">
        <f t="shared" si="2"/>
        <v>0</v>
      </c>
      <c r="AH10" s="1" t="str">
        <f t="shared" si="1"/>
        <v/>
      </c>
      <c r="AI10" s="1">
        <f t="shared" si="3"/>
        <v>0</v>
      </c>
      <c r="AJ10" s="1">
        <f t="shared" si="4"/>
        <v>0</v>
      </c>
      <c r="AK10" s="1">
        <f t="shared" si="5"/>
        <v>0</v>
      </c>
    </row>
    <row r="11" spans="1:37" ht="24" customHeight="1" x14ac:dyDescent="0.4">
      <c r="B11" s="255" t="s">
        <v>132</v>
      </c>
      <c r="C11" s="256"/>
      <c r="D11" s="256"/>
      <c r="E11" s="256"/>
      <c r="F11" s="256"/>
      <c r="G11" s="256"/>
      <c r="H11" s="256"/>
      <c r="I11" s="256"/>
      <c r="J11" s="257"/>
      <c r="K11" s="154"/>
      <c r="L11" s="155"/>
      <c r="M11" s="90"/>
      <c r="N11" s="133"/>
      <c r="O11" s="127"/>
      <c r="P11" s="127"/>
      <c r="Q11" s="91"/>
      <c r="R11" s="92"/>
      <c r="S11" s="288"/>
      <c r="T11" s="259"/>
      <c r="U11" s="259"/>
      <c r="V11" s="259"/>
      <c r="W11" s="259"/>
      <c r="X11" s="259"/>
      <c r="Y11" s="259"/>
      <c r="Z11" s="259"/>
      <c r="AA11" s="260"/>
      <c r="AC11" s="1" t="s">
        <v>154</v>
      </c>
      <c r="AD11" s="23" t="str">
        <f t="shared" si="6"/>
        <v>　</v>
      </c>
      <c r="AE11" s="1">
        <f t="shared" si="0"/>
        <v>0</v>
      </c>
      <c r="AF11" s="1">
        <f t="shared" si="0"/>
        <v>0</v>
      </c>
      <c r="AG11" s="48">
        <f t="shared" si="2"/>
        <v>0</v>
      </c>
      <c r="AH11" s="1" t="str">
        <f t="shared" si="1"/>
        <v/>
      </c>
      <c r="AI11" s="1">
        <f t="shared" si="3"/>
        <v>0</v>
      </c>
      <c r="AJ11" s="1">
        <f t="shared" si="4"/>
        <v>0</v>
      </c>
      <c r="AK11" s="1">
        <f t="shared" si="5"/>
        <v>0</v>
      </c>
    </row>
    <row r="12" spans="1:37" ht="24" customHeight="1" x14ac:dyDescent="0.4">
      <c r="B12" s="255" t="s">
        <v>133</v>
      </c>
      <c r="C12" s="256"/>
      <c r="D12" s="256"/>
      <c r="E12" s="256"/>
      <c r="F12" s="256"/>
      <c r="G12" s="256"/>
      <c r="H12" s="256"/>
      <c r="I12" s="256"/>
      <c r="J12" s="257"/>
      <c r="K12" s="154"/>
      <c r="L12" s="155"/>
      <c r="M12" s="90"/>
      <c r="N12" s="133"/>
      <c r="O12" s="127"/>
      <c r="P12" s="127"/>
      <c r="Q12" s="91"/>
      <c r="R12" s="92"/>
      <c r="S12" s="288"/>
      <c r="T12" s="259"/>
      <c r="U12" s="259"/>
      <c r="V12" s="259"/>
      <c r="W12" s="259"/>
      <c r="X12" s="259"/>
      <c r="Y12" s="259"/>
      <c r="Z12" s="259"/>
      <c r="AA12" s="260"/>
      <c r="AC12" s="1" t="s">
        <v>155</v>
      </c>
      <c r="AD12" s="23" t="str">
        <f t="shared" si="6"/>
        <v>　</v>
      </c>
      <c r="AE12" s="1">
        <f t="shared" si="0"/>
        <v>0</v>
      </c>
      <c r="AF12" s="1">
        <f t="shared" si="0"/>
        <v>0</v>
      </c>
      <c r="AG12" s="48">
        <f t="shared" si="2"/>
        <v>0</v>
      </c>
      <c r="AH12" s="1" t="str">
        <f t="shared" si="1"/>
        <v/>
      </c>
      <c r="AI12" s="1">
        <f t="shared" si="3"/>
        <v>0</v>
      </c>
      <c r="AJ12" s="1">
        <f t="shared" si="4"/>
        <v>0</v>
      </c>
      <c r="AK12" s="1">
        <f t="shared" si="5"/>
        <v>0</v>
      </c>
    </row>
    <row r="13" spans="1:37" ht="24" customHeight="1" x14ac:dyDescent="0.4">
      <c r="B13" s="255" t="s">
        <v>134</v>
      </c>
      <c r="C13" s="256"/>
      <c r="D13" s="256"/>
      <c r="E13" s="256"/>
      <c r="F13" s="256"/>
      <c r="G13" s="256"/>
      <c r="H13" s="256"/>
      <c r="I13" s="256"/>
      <c r="J13" s="257"/>
      <c r="K13" s="154"/>
      <c r="L13" s="155"/>
      <c r="M13" s="90"/>
      <c r="N13" s="133"/>
      <c r="O13" s="127"/>
      <c r="P13" s="127"/>
      <c r="Q13" s="91"/>
      <c r="R13" s="92"/>
      <c r="S13" s="288"/>
      <c r="T13" s="259"/>
      <c r="U13" s="259"/>
      <c r="V13" s="259"/>
      <c r="W13" s="259"/>
      <c r="X13" s="259"/>
      <c r="Y13" s="259"/>
      <c r="Z13" s="259"/>
      <c r="AA13" s="260"/>
      <c r="AC13" s="1" t="s">
        <v>156</v>
      </c>
      <c r="AD13" s="23" t="str">
        <f t="shared" si="6"/>
        <v>　</v>
      </c>
      <c r="AE13" s="1">
        <f t="shared" si="0"/>
        <v>0</v>
      </c>
      <c r="AF13" s="1">
        <f t="shared" si="0"/>
        <v>0</v>
      </c>
      <c r="AG13" s="48">
        <f t="shared" si="2"/>
        <v>0</v>
      </c>
      <c r="AH13" s="1" t="str">
        <f t="shared" si="1"/>
        <v/>
      </c>
      <c r="AI13" s="1">
        <f t="shared" si="3"/>
        <v>0</v>
      </c>
      <c r="AJ13" s="1">
        <f t="shared" si="4"/>
        <v>0</v>
      </c>
      <c r="AK13" s="1">
        <f t="shared" si="5"/>
        <v>0</v>
      </c>
    </row>
    <row r="14" spans="1:37" ht="24" customHeight="1" x14ac:dyDescent="0.4">
      <c r="B14" s="255" t="s">
        <v>135</v>
      </c>
      <c r="C14" s="256"/>
      <c r="D14" s="256"/>
      <c r="E14" s="256"/>
      <c r="F14" s="256"/>
      <c r="G14" s="256"/>
      <c r="H14" s="256"/>
      <c r="I14" s="256"/>
      <c r="J14" s="257"/>
      <c r="K14" s="154"/>
      <c r="L14" s="155"/>
      <c r="M14" s="90"/>
      <c r="N14" s="133"/>
      <c r="O14" s="127"/>
      <c r="P14" s="127"/>
      <c r="Q14" s="91"/>
      <c r="R14" s="92"/>
      <c r="S14" s="288"/>
      <c r="T14" s="259"/>
      <c r="U14" s="259"/>
      <c r="V14" s="259"/>
      <c r="W14" s="259"/>
      <c r="X14" s="259"/>
      <c r="Y14" s="259"/>
      <c r="Z14" s="259"/>
      <c r="AA14" s="260"/>
      <c r="AC14" s="1" t="s">
        <v>157</v>
      </c>
      <c r="AD14" s="23" t="str">
        <f t="shared" si="6"/>
        <v>　</v>
      </c>
      <c r="AE14" s="1">
        <f t="shared" si="0"/>
        <v>0</v>
      </c>
      <c r="AF14" s="1">
        <f t="shared" si="0"/>
        <v>0</v>
      </c>
      <c r="AG14" s="48">
        <f t="shared" si="2"/>
        <v>0</v>
      </c>
      <c r="AH14" s="1" t="str">
        <f t="shared" si="1"/>
        <v/>
      </c>
      <c r="AI14" s="1">
        <f t="shared" si="3"/>
        <v>0</v>
      </c>
      <c r="AJ14" s="1">
        <f t="shared" si="4"/>
        <v>0</v>
      </c>
      <c r="AK14" s="1">
        <f t="shared" si="5"/>
        <v>0</v>
      </c>
    </row>
    <row r="15" spans="1:37" ht="24" customHeight="1" thickBot="1" x14ac:dyDescent="0.45">
      <c r="B15" s="249" t="s">
        <v>136</v>
      </c>
      <c r="C15" s="250"/>
      <c r="D15" s="250"/>
      <c r="E15" s="250"/>
      <c r="F15" s="250"/>
      <c r="G15" s="250"/>
      <c r="H15" s="250"/>
      <c r="I15" s="250"/>
      <c r="J15" s="251"/>
      <c r="K15" s="156"/>
      <c r="L15" s="157"/>
      <c r="M15" s="93"/>
      <c r="N15" s="129"/>
      <c r="O15" s="126"/>
      <c r="P15" s="126"/>
      <c r="Q15" s="94"/>
      <c r="R15" s="95"/>
      <c r="S15" s="261"/>
      <c r="T15" s="253"/>
      <c r="U15" s="253"/>
      <c r="V15" s="253"/>
      <c r="W15" s="253"/>
      <c r="X15" s="253"/>
      <c r="Y15" s="253"/>
      <c r="Z15" s="253"/>
      <c r="AA15" s="254"/>
      <c r="AC15" s="1" t="s">
        <v>158</v>
      </c>
      <c r="AD15" s="23" t="str">
        <f t="shared" si="6"/>
        <v>　</v>
      </c>
      <c r="AE15" s="1">
        <f t="shared" si="0"/>
        <v>0</v>
      </c>
      <c r="AF15" s="1">
        <f t="shared" si="0"/>
        <v>0</v>
      </c>
      <c r="AG15" s="48">
        <f t="shared" si="2"/>
        <v>0</v>
      </c>
      <c r="AH15" s="1" t="str">
        <f t="shared" si="1"/>
        <v/>
      </c>
      <c r="AI15" s="1">
        <f t="shared" si="3"/>
        <v>0</v>
      </c>
      <c r="AJ15" s="1">
        <f t="shared" si="4"/>
        <v>0</v>
      </c>
      <c r="AK15" s="1">
        <f t="shared" si="5"/>
        <v>0</v>
      </c>
    </row>
    <row r="16" spans="1:37" ht="17.45" customHeight="1" x14ac:dyDescent="0.4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22"/>
      <c r="AD16" s="23"/>
    </row>
    <row r="17" spans="2:37" ht="17.45" customHeight="1" thickBot="1" x14ac:dyDescent="0.45">
      <c r="AD17" s="23"/>
    </row>
    <row r="18" spans="2:37" ht="17.45" customHeight="1" x14ac:dyDescent="0.4">
      <c r="B18" s="289" t="s">
        <v>147</v>
      </c>
      <c r="C18" s="290"/>
      <c r="D18" s="290"/>
      <c r="E18" s="290"/>
      <c r="F18" s="290"/>
      <c r="G18" s="290"/>
      <c r="H18" s="282"/>
      <c r="I18" s="283"/>
      <c r="J18" s="283"/>
      <c r="K18" s="283"/>
      <c r="L18" s="284"/>
      <c r="M18" s="271" t="str">
        <f>M3</f>
        <v>平成２９年
大会実績</v>
      </c>
      <c r="N18" s="303" t="s">
        <v>169</v>
      </c>
      <c r="O18" s="303"/>
      <c r="P18" s="303"/>
      <c r="Q18" s="303"/>
      <c r="R18" s="303"/>
      <c r="S18" s="303"/>
      <c r="T18" s="303"/>
      <c r="U18" s="303"/>
      <c r="V18" s="303"/>
      <c r="W18" s="304"/>
      <c r="X18" s="304"/>
      <c r="Y18" s="304"/>
      <c r="Z18" s="303" t="s">
        <v>146</v>
      </c>
      <c r="AA18" s="305"/>
      <c r="AD18" s="23"/>
    </row>
    <row r="19" spans="2:37" ht="17.45" customHeight="1" thickBot="1" x14ac:dyDescent="0.45">
      <c r="B19" s="292"/>
      <c r="C19" s="293"/>
      <c r="D19" s="293"/>
      <c r="E19" s="293"/>
      <c r="F19" s="293"/>
      <c r="G19" s="293"/>
      <c r="H19" s="285"/>
      <c r="I19" s="286"/>
      <c r="J19" s="286"/>
      <c r="K19" s="286"/>
      <c r="L19" s="287"/>
      <c r="M19" s="272"/>
      <c r="N19" s="280" t="s">
        <v>170</v>
      </c>
      <c r="O19" s="280"/>
      <c r="P19" s="280"/>
      <c r="Q19" s="280"/>
      <c r="R19" s="280"/>
      <c r="S19" s="280"/>
      <c r="T19" s="280"/>
      <c r="U19" s="280"/>
      <c r="V19" s="280"/>
      <c r="W19" s="279"/>
      <c r="X19" s="279"/>
      <c r="Y19" s="279"/>
      <c r="Z19" s="280" t="s">
        <v>146</v>
      </c>
      <c r="AA19" s="281"/>
      <c r="AD19" s="23"/>
    </row>
    <row r="20" spans="2:37" ht="9" customHeight="1" thickBot="1" x14ac:dyDescent="0.45">
      <c r="AD20" s="23"/>
    </row>
    <row r="21" spans="2:37" ht="17.45" customHeight="1" x14ac:dyDescent="0.4">
      <c r="B21" s="289" t="s">
        <v>149</v>
      </c>
      <c r="C21" s="290"/>
      <c r="D21" s="290"/>
      <c r="E21" s="290"/>
      <c r="F21" s="290"/>
      <c r="G21" s="290"/>
      <c r="H21" s="290"/>
      <c r="I21" s="290"/>
      <c r="J21" s="291"/>
      <c r="K21" s="302" t="s">
        <v>166</v>
      </c>
      <c r="L21" s="296"/>
      <c r="M21" s="290" t="s">
        <v>3</v>
      </c>
      <c r="N21" s="295" t="s">
        <v>145</v>
      </c>
      <c r="O21" s="290" t="s">
        <v>141</v>
      </c>
      <c r="P21" s="290"/>
      <c r="Q21" s="291"/>
      <c r="R21" s="269" t="s">
        <v>211</v>
      </c>
      <c r="S21" s="296" t="s">
        <v>139</v>
      </c>
      <c r="T21" s="290"/>
      <c r="U21" s="290"/>
      <c r="V21" s="298" t="s">
        <v>142</v>
      </c>
      <c r="W21" s="299"/>
      <c r="X21" s="299"/>
      <c r="Y21" s="301" t="s">
        <v>143</v>
      </c>
      <c r="Z21" s="290"/>
      <c r="AA21" s="291"/>
      <c r="AD21" s="23"/>
    </row>
    <row r="22" spans="2:37" ht="17.45" customHeight="1" thickBot="1" x14ac:dyDescent="0.45">
      <c r="B22" s="292"/>
      <c r="C22" s="293"/>
      <c r="D22" s="293"/>
      <c r="E22" s="293"/>
      <c r="F22" s="293"/>
      <c r="G22" s="293"/>
      <c r="H22" s="293"/>
      <c r="I22" s="293"/>
      <c r="J22" s="294"/>
      <c r="K22" s="17" t="s">
        <v>167</v>
      </c>
      <c r="L22" s="18" t="s">
        <v>168</v>
      </c>
      <c r="M22" s="293"/>
      <c r="N22" s="292"/>
      <c r="O22" s="18" t="s">
        <v>140</v>
      </c>
      <c r="P22" s="18" t="s">
        <v>137</v>
      </c>
      <c r="Q22" s="20" t="s">
        <v>138</v>
      </c>
      <c r="R22" s="270"/>
      <c r="S22" s="297"/>
      <c r="T22" s="293"/>
      <c r="U22" s="293"/>
      <c r="V22" s="300"/>
      <c r="W22" s="300"/>
      <c r="X22" s="300"/>
      <c r="Y22" s="293"/>
      <c r="Z22" s="293"/>
      <c r="AA22" s="294"/>
      <c r="AD22" s="23"/>
    </row>
    <row r="23" spans="2:37" ht="24" customHeight="1" thickBot="1" x14ac:dyDescent="0.45">
      <c r="B23" s="264" t="s">
        <v>129</v>
      </c>
      <c r="C23" s="265"/>
      <c r="D23" s="265"/>
      <c r="E23" s="265"/>
      <c r="F23" s="265"/>
      <c r="G23" s="265"/>
      <c r="H23" s="265"/>
      <c r="I23" s="265"/>
      <c r="J23" s="266"/>
      <c r="K23" s="150"/>
      <c r="L23" s="151"/>
      <c r="M23" s="83"/>
      <c r="N23" s="84"/>
      <c r="O23" s="102"/>
      <c r="P23" s="102"/>
      <c r="Q23" s="96"/>
      <c r="R23" s="86"/>
      <c r="S23" s="267"/>
      <c r="T23" s="268"/>
      <c r="U23" s="268"/>
      <c r="V23" s="262"/>
      <c r="W23" s="262"/>
      <c r="X23" s="262"/>
      <c r="Y23" s="262"/>
      <c r="Z23" s="262"/>
      <c r="AA23" s="263"/>
      <c r="AC23" s="1" t="s">
        <v>151</v>
      </c>
      <c r="AD23" s="23" t="str">
        <f>IF(LEN(TRIM(K23))=1,TRIM(K23)&amp;"　　",IF(LEN(TRIM(K23))=2,LEFT(K23,1)&amp;"　"&amp;RIGHT(K23,1),TRIM(K23)))&amp;"　"&amp;IF(LEN(TRIM(L23))=1,"　　"&amp;TRIM(L23),IF(LEN(TRIM(L23))=2,LEFT(L23,1)&amp;"　"&amp;RIGHT(L23,1),TRIM(L23)))</f>
        <v>　</v>
      </c>
      <c r="AE23" s="1">
        <f t="shared" ref="AE23:AF30" si="7">M23</f>
        <v>0</v>
      </c>
      <c r="AF23" s="1">
        <f t="shared" si="7"/>
        <v>0</v>
      </c>
      <c r="AG23" s="48">
        <f>R23</f>
        <v>0</v>
      </c>
      <c r="AH23" s="1" t="str">
        <f t="shared" ref="AH23:AH30" si="8">RIGHT(O23,2)&amp;IF(LEN(P23)=1,"0"&amp;P23,P23)&amp;IF(LEN(Q23)=1,"0"&amp;Q23,Q23)</f>
        <v/>
      </c>
    </row>
    <row r="24" spans="2:37" ht="24" customHeight="1" x14ac:dyDescent="0.4">
      <c r="B24" s="273" t="s">
        <v>130</v>
      </c>
      <c r="C24" s="274"/>
      <c r="D24" s="274"/>
      <c r="E24" s="274"/>
      <c r="F24" s="274"/>
      <c r="G24" s="274"/>
      <c r="H24" s="274"/>
      <c r="I24" s="274"/>
      <c r="J24" s="275"/>
      <c r="K24" s="152"/>
      <c r="L24" s="153"/>
      <c r="M24" s="87"/>
      <c r="N24" s="106"/>
      <c r="O24" s="103"/>
      <c r="P24" s="103"/>
      <c r="Q24" s="104"/>
      <c r="R24" s="89"/>
      <c r="S24" s="276"/>
      <c r="T24" s="277"/>
      <c r="U24" s="277"/>
      <c r="V24" s="277"/>
      <c r="W24" s="277"/>
      <c r="X24" s="277"/>
      <c r="Y24" s="277"/>
      <c r="Z24" s="277"/>
      <c r="AA24" s="278"/>
      <c r="AC24" s="1" t="s">
        <v>152</v>
      </c>
      <c r="AD24" s="23" t="str">
        <f>IF(LEN(TRIM(K24))=1,TRIM(K24)&amp;"　　",IF(LEN(TRIM(K24))=2,LEFT(K24,1)&amp;"　"&amp;RIGHT(K24,1),TRIM(K24)))&amp;"　"&amp;IF(LEN(TRIM(L24))=1,"　　"&amp;TRIM(L24),IF(LEN(TRIM(L24))=2,LEFT(L24,1)&amp;"　"&amp;RIGHT(L24,1),TRIM(L24)))</f>
        <v>　</v>
      </c>
      <c r="AE24" s="1">
        <f t="shared" si="7"/>
        <v>0</v>
      </c>
      <c r="AF24" s="1">
        <f t="shared" si="7"/>
        <v>0</v>
      </c>
      <c r="AG24" s="48">
        <f t="shared" ref="AG24:AG30" si="9">R24</f>
        <v>0</v>
      </c>
      <c r="AH24" s="1" t="str">
        <f t="shared" si="8"/>
        <v/>
      </c>
      <c r="AI24" s="1">
        <f t="shared" ref="AI24:AI30" si="10">S24</f>
        <v>0</v>
      </c>
      <c r="AJ24" s="1">
        <f t="shared" ref="AJ24:AJ30" si="11">V24</f>
        <v>0</v>
      </c>
      <c r="AK24" s="1">
        <f t="shared" ref="AK24:AK30" si="12">Y24</f>
        <v>0</v>
      </c>
    </row>
    <row r="25" spans="2:37" ht="24" customHeight="1" x14ac:dyDescent="0.4">
      <c r="B25" s="255" t="s">
        <v>131</v>
      </c>
      <c r="C25" s="256"/>
      <c r="D25" s="256"/>
      <c r="E25" s="256"/>
      <c r="F25" s="256"/>
      <c r="G25" s="256"/>
      <c r="H25" s="256"/>
      <c r="I25" s="256"/>
      <c r="J25" s="257"/>
      <c r="K25" s="154"/>
      <c r="L25" s="155"/>
      <c r="M25" s="90"/>
      <c r="N25" s="105"/>
      <c r="O25" s="99"/>
      <c r="P25" s="99"/>
      <c r="Q25" s="100"/>
      <c r="R25" s="92"/>
      <c r="S25" s="258"/>
      <c r="T25" s="259"/>
      <c r="U25" s="259"/>
      <c r="V25" s="259"/>
      <c r="W25" s="259"/>
      <c r="X25" s="259"/>
      <c r="Y25" s="259"/>
      <c r="Z25" s="259"/>
      <c r="AA25" s="260"/>
      <c r="AC25" s="1" t="s">
        <v>153</v>
      </c>
      <c r="AD25" s="23" t="str">
        <f t="shared" ref="AD25:AD30" si="13">IF(LEN(TRIM(K25))=1,TRIM(K25)&amp;"　　",IF(LEN(TRIM(K25))=2,LEFT(K25,1)&amp;"　"&amp;RIGHT(K25,1),TRIM(K25)))&amp;"　"&amp;IF(LEN(TRIM(L25))=1,"　　"&amp;TRIM(L25),IF(LEN(TRIM(L25))=2,LEFT(L25,1)&amp;"　"&amp;RIGHT(L25,1),TRIM(L25)))</f>
        <v>　</v>
      </c>
      <c r="AE25" s="1">
        <f t="shared" si="7"/>
        <v>0</v>
      </c>
      <c r="AF25" s="1">
        <f t="shared" si="7"/>
        <v>0</v>
      </c>
      <c r="AG25" s="48">
        <f t="shared" si="9"/>
        <v>0</v>
      </c>
      <c r="AH25" s="1" t="str">
        <f t="shared" si="8"/>
        <v/>
      </c>
      <c r="AI25" s="1">
        <f t="shared" si="10"/>
        <v>0</v>
      </c>
      <c r="AJ25" s="1">
        <f t="shared" si="11"/>
        <v>0</v>
      </c>
      <c r="AK25" s="1">
        <f t="shared" si="12"/>
        <v>0</v>
      </c>
    </row>
    <row r="26" spans="2:37" ht="24" customHeight="1" x14ac:dyDescent="0.4">
      <c r="B26" s="255" t="s">
        <v>132</v>
      </c>
      <c r="C26" s="256"/>
      <c r="D26" s="256"/>
      <c r="E26" s="256"/>
      <c r="F26" s="256"/>
      <c r="G26" s="256"/>
      <c r="H26" s="256"/>
      <c r="I26" s="256"/>
      <c r="J26" s="257"/>
      <c r="K26" s="154"/>
      <c r="L26" s="155"/>
      <c r="M26" s="90"/>
      <c r="N26" s="105"/>
      <c r="O26" s="99"/>
      <c r="P26" s="99"/>
      <c r="Q26" s="100"/>
      <c r="R26" s="92"/>
      <c r="S26" s="258"/>
      <c r="T26" s="259"/>
      <c r="U26" s="259"/>
      <c r="V26" s="259"/>
      <c r="W26" s="259"/>
      <c r="X26" s="259"/>
      <c r="Y26" s="259"/>
      <c r="Z26" s="259"/>
      <c r="AA26" s="260"/>
      <c r="AC26" s="1" t="s">
        <v>154</v>
      </c>
      <c r="AD26" s="23" t="str">
        <f t="shared" si="13"/>
        <v>　</v>
      </c>
      <c r="AE26" s="1">
        <f t="shared" si="7"/>
        <v>0</v>
      </c>
      <c r="AF26" s="1">
        <f t="shared" si="7"/>
        <v>0</v>
      </c>
      <c r="AG26" s="48">
        <f t="shared" si="9"/>
        <v>0</v>
      </c>
      <c r="AH26" s="1" t="str">
        <f t="shared" si="8"/>
        <v/>
      </c>
      <c r="AI26" s="1">
        <f t="shared" si="10"/>
        <v>0</v>
      </c>
      <c r="AJ26" s="1">
        <f t="shared" si="11"/>
        <v>0</v>
      </c>
      <c r="AK26" s="1">
        <f t="shared" si="12"/>
        <v>0</v>
      </c>
    </row>
    <row r="27" spans="2:37" ht="24" customHeight="1" x14ac:dyDescent="0.4">
      <c r="B27" s="255" t="s">
        <v>133</v>
      </c>
      <c r="C27" s="256"/>
      <c r="D27" s="256"/>
      <c r="E27" s="256"/>
      <c r="F27" s="256"/>
      <c r="G27" s="256"/>
      <c r="H27" s="256"/>
      <c r="I27" s="256"/>
      <c r="J27" s="257"/>
      <c r="K27" s="154"/>
      <c r="L27" s="155"/>
      <c r="M27" s="90"/>
      <c r="N27" s="105"/>
      <c r="O27" s="99"/>
      <c r="P27" s="99"/>
      <c r="Q27" s="100"/>
      <c r="R27" s="92"/>
      <c r="S27" s="258"/>
      <c r="T27" s="259"/>
      <c r="U27" s="259"/>
      <c r="V27" s="259"/>
      <c r="W27" s="259"/>
      <c r="X27" s="259"/>
      <c r="Y27" s="259"/>
      <c r="Z27" s="259"/>
      <c r="AA27" s="260"/>
      <c r="AC27" s="1" t="s">
        <v>155</v>
      </c>
      <c r="AD27" s="23" t="str">
        <f t="shared" si="13"/>
        <v>　</v>
      </c>
      <c r="AE27" s="1">
        <f t="shared" si="7"/>
        <v>0</v>
      </c>
      <c r="AF27" s="1">
        <f t="shared" si="7"/>
        <v>0</v>
      </c>
      <c r="AG27" s="48">
        <f t="shared" si="9"/>
        <v>0</v>
      </c>
      <c r="AH27" s="1" t="str">
        <f t="shared" si="8"/>
        <v/>
      </c>
      <c r="AI27" s="1">
        <f t="shared" si="10"/>
        <v>0</v>
      </c>
      <c r="AJ27" s="1">
        <f t="shared" si="11"/>
        <v>0</v>
      </c>
      <c r="AK27" s="1">
        <f t="shared" si="12"/>
        <v>0</v>
      </c>
    </row>
    <row r="28" spans="2:37" ht="24" customHeight="1" x14ac:dyDescent="0.4">
      <c r="B28" s="255" t="s">
        <v>134</v>
      </c>
      <c r="C28" s="256"/>
      <c r="D28" s="256"/>
      <c r="E28" s="256"/>
      <c r="F28" s="256"/>
      <c r="G28" s="256"/>
      <c r="H28" s="256"/>
      <c r="I28" s="256"/>
      <c r="J28" s="257"/>
      <c r="K28" s="154"/>
      <c r="L28" s="155"/>
      <c r="M28" s="90"/>
      <c r="N28" s="105"/>
      <c r="O28" s="99"/>
      <c r="P28" s="99"/>
      <c r="Q28" s="100"/>
      <c r="R28" s="92"/>
      <c r="S28" s="258"/>
      <c r="T28" s="259"/>
      <c r="U28" s="259"/>
      <c r="V28" s="259"/>
      <c r="W28" s="259"/>
      <c r="X28" s="259"/>
      <c r="Y28" s="259"/>
      <c r="Z28" s="259"/>
      <c r="AA28" s="260"/>
      <c r="AC28" s="1" t="s">
        <v>156</v>
      </c>
      <c r="AD28" s="23" t="str">
        <f t="shared" si="13"/>
        <v>　</v>
      </c>
      <c r="AE28" s="1">
        <f t="shared" si="7"/>
        <v>0</v>
      </c>
      <c r="AF28" s="1">
        <f t="shared" si="7"/>
        <v>0</v>
      </c>
      <c r="AG28" s="48">
        <f t="shared" si="9"/>
        <v>0</v>
      </c>
      <c r="AH28" s="1" t="str">
        <f t="shared" si="8"/>
        <v/>
      </c>
      <c r="AI28" s="1">
        <f t="shared" si="10"/>
        <v>0</v>
      </c>
      <c r="AJ28" s="1">
        <f t="shared" si="11"/>
        <v>0</v>
      </c>
      <c r="AK28" s="1">
        <f t="shared" si="12"/>
        <v>0</v>
      </c>
    </row>
    <row r="29" spans="2:37" ht="24" customHeight="1" x14ac:dyDescent="0.4">
      <c r="B29" s="255" t="s">
        <v>135</v>
      </c>
      <c r="C29" s="256"/>
      <c r="D29" s="256"/>
      <c r="E29" s="256"/>
      <c r="F29" s="256"/>
      <c r="G29" s="256"/>
      <c r="H29" s="256"/>
      <c r="I29" s="256"/>
      <c r="J29" s="257"/>
      <c r="K29" s="154"/>
      <c r="L29" s="155"/>
      <c r="M29" s="90"/>
      <c r="N29" s="105"/>
      <c r="O29" s="99"/>
      <c r="P29" s="99"/>
      <c r="Q29" s="100"/>
      <c r="R29" s="92"/>
      <c r="S29" s="258"/>
      <c r="T29" s="259"/>
      <c r="U29" s="259"/>
      <c r="V29" s="259"/>
      <c r="W29" s="259"/>
      <c r="X29" s="259"/>
      <c r="Y29" s="259"/>
      <c r="Z29" s="259"/>
      <c r="AA29" s="260"/>
      <c r="AC29" s="1" t="s">
        <v>157</v>
      </c>
      <c r="AD29" s="23" t="str">
        <f t="shared" si="13"/>
        <v>　</v>
      </c>
      <c r="AE29" s="1">
        <f t="shared" si="7"/>
        <v>0</v>
      </c>
      <c r="AF29" s="1">
        <f t="shared" si="7"/>
        <v>0</v>
      </c>
      <c r="AG29" s="48">
        <f t="shared" si="9"/>
        <v>0</v>
      </c>
      <c r="AH29" s="1" t="str">
        <f t="shared" si="8"/>
        <v/>
      </c>
      <c r="AI29" s="1">
        <f t="shared" si="10"/>
        <v>0</v>
      </c>
      <c r="AJ29" s="1">
        <f t="shared" si="11"/>
        <v>0</v>
      </c>
      <c r="AK29" s="1">
        <f t="shared" si="12"/>
        <v>0</v>
      </c>
    </row>
    <row r="30" spans="2:37" ht="24" customHeight="1" thickBot="1" x14ac:dyDescent="0.45">
      <c r="B30" s="249" t="s">
        <v>136</v>
      </c>
      <c r="C30" s="250"/>
      <c r="D30" s="250"/>
      <c r="E30" s="250"/>
      <c r="F30" s="250"/>
      <c r="G30" s="250"/>
      <c r="H30" s="250"/>
      <c r="I30" s="250"/>
      <c r="J30" s="251"/>
      <c r="K30" s="156"/>
      <c r="L30" s="157"/>
      <c r="M30" s="93"/>
      <c r="N30" s="101"/>
      <c r="O30" s="97"/>
      <c r="P30" s="97"/>
      <c r="Q30" s="98"/>
      <c r="R30" s="95"/>
      <c r="S30" s="252"/>
      <c r="T30" s="253"/>
      <c r="U30" s="253"/>
      <c r="V30" s="253"/>
      <c r="W30" s="253"/>
      <c r="X30" s="253"/>
      <c r="Y30" s="253"/>
      <c r="Z30" s="253"/>
      <c r="AA30" s="254"/>
      <c r="AC30" s="1" t="s">
        <v>158</v>
      </c>
      <c r="AD30" s="23" t="str">
        <f t="shared" si="13"/>
        <v>　</v>
      </c>
      <c r="AE30" s="1">
        <f t="shared" si="7"/>
        <v>0</v>
      </c>
      <c r="AF30" s="1">
        <f t="shared" si="7"/>
        <v>0</v>
      </c>
      <c r="AG30" s="48">
        <f t="shared" si="9"/>
        <v>0</v>
      </c>
      <c r="AH30" s="1" t="str">
        <f t="shared" si="8"/>
        <v/>
      </c>
      <c r="AI30" s="1">
        <f t="shared" si="10"/>
        <v>0</v>
      </c>
      <c r="AJ30" s="1">
        <f t="shared" si="11"/>
        <v>0</v>
      </c>
      <c r="AK30" s="1">
        <f t="shared" si="12"/>
        <v>0</v>
      </c>
    </row>
    <row r="31" spans="2:37" ht="17.45" customHeight="1" x14ac:dyDescent="0.4"/>
    <row r="32" spans="2:37" ht="17.45" hidden="1" customHeight="1" x14ac:dyDescent="0.4"/>
  </sheetData>
  <sheetProtection algorithmName="SHA-512" hashValue="RSSebKDT5bT99eCbQcPVk77lbzc/ZSsTP3wjx3DFJTSrOBnxgPsjwvfERSvlSkbYu+NDL545koxeFI67qcbQng==" saltValue="Izcv5JX8WKzariZGNMTSYA==" spinCount="100000" sheet="1" objects="1" scenarios="1" selectLockedCells="1"/>
  <mergeCells count="101">
    <mergeCell ref="B10:J10"/>
    <mergeCell ref="B11:J11"/>
    <mergeCell ref="B12:J12"/>
    <mergeCell ref="V6:X7"/>
    <mergeCell ref="S9:U9"/>
    <mergeCell ref="V9:X9"/>
    <mergeCell ref="K6:L6"/>
    <mergeCell ref="V14:X14"/>
    <mergeCell ref="Y14:AA14"/>
    <mergeCell ref="V10:X10"/>
    <mergeCell ref="N6:N7"/>
    <mergeCell ref="S12:U12"/>
    <mergeCell ref="Y6:AA7"/>
    <mergeCell ref="S6:U7"/>
    <mergeCell ref="O6:Q6"/>
    <mergeCell ref="Y10:AA10"/>
    <mergeCell ref="V11:X11"/>
    <mergeCell ref="Y11:AA11"/>
    <mergeCell ref="S10:U10"/>
    <mergeCell ref="S11:U11"/>
    <mergeCell ref="V12:X12"/>
    <mergeCell ref="Y12:AA12"/>
    <mergeCell ref="S14:U14"/>
    <mergeCell ref="V13:X13"/>
    <mergeCell ref="B1:AA1"/>
    <mergeCell ref="Y9:AA9"/>
    <mergeCell ref="B6:J7"/>
    <mergeCell ref="M6:M7"/>
    <mergeCell ref="M3:M4"/>
    <mergeCell ref="N3:V3"/>
    <mergeCell ref="N4:V4"/>
    <mergeCell ref="W3:Y3"/>
    <mergeCell ref="Z3:AA3"/>
    <mergeCell ref="W4:Y4"/>
    <mergeCell ref="Z4:AA4"/>
    <mergeCell ref="B3:G4"/>
    <mergeCell ref="H3:L4"/>
    <mergeCell ref="V8:X8"/>
    <mergeCell ref="R6:R7"/>
    <mergeCell ref="B8:J8"/>
    <mergeCell ref="Y8:AA8"/>
    <mergeCell ref="S8:U8"/>
    <mergeCell ref="B9:J9"/>
    <mergeCell ref="V25:X25"/>
    <mergeCell ref="Y25:AA25"/>
    <mergeCell ref="B25:J25"/>
    <mergeCell ref="S25:U25"/>
    <mergeCell ref="Y13:AA13"/>
    <mergeCell ref="S13:U13"/>
    <mergeCell ref="B13:J13"/>
    <mergeCell ref="B14:J14"/>
    <mergeCell ref="B15:J15"/>
    <mergeCell ref="V15:X15"/>
    <mergeCell ref="Y15:AA15"/>
    <mergeCell ref="B21:J22"/>
    <mergeCell ref="M21:M22"/>
    <mergeCell ref="N21:N22"/>
    <mergeCell ref="O21:Q21"/>
    <mergeCell ref="S21:U22"/>
    <mergeCell ref="V21:X22"/>
    <mergeCell ref="Y21:AA22"/>
    <mergeCell ref="K21:L21"/>
    <mergeCell ref="B18:G19"/>
    <mergeCell ref="N18:V18"/>
    <mergeCell ref="W18:Y18"/>
    <mergeCell ref="Z18:AA18"/>
    <mergeCell ref="N19:V19"/>
    <mergeCell ref="S15:U15"/>
    <mergeCell ref="V23:X23"/>
    <mergeCell ref="Y23:AA23"/>
    <mergeCell ref="B23:J23"/>
    <mergeCell ref="S23:U23"/>
    <mergeCell ref="R21:R22"/>
    <mergeCell ref="M18:M19"/>
    <mergeCell ref="B24:J24"/>
    <mergeCell ref="S24:U24"/>
    <mergeCell ref="V24:X24"/>
    <mergeCell ref="Y24:AA24"/>
    <mergeCell ref="W19:Y19"/>
    <mergeCell ref="Z19:AA19"/>
    <mergeCell ref="H18:L19"/>
    <mergeCell ref="B30:J30"/>
    <mergeCell ref="S30:U30"/>
    <mergeCell ref="V30:X30"/>
    <mergeCell ref="Y30:AA30"/>
    <mergeCell ref="B29:J29"/>
    <mergeCell ref="S29:U29"/>
    <mergeCell ref="B26:J26"/>
    <mergeCell ref="S26:U26"/>
    <mergeCell ref="V26:X26"/>
    <mergeCell ref="Y26:AA26"/>
    <mergeCell ref="V27:X27"/>
    <mergeCell ref="Y27:AA27"/>
    <mergeCell ref="B28:J28"/>
    <mergeCell ref="S28:U28"/>
    <mergeCell ref="V28:X28"/>
    <mergeCell ref="Y28:AA28"/>
    <mergeCell ref="B27:J27"/>
    <mergeCell ref="S27:U27"/>
    <mergeCell ref="V29:X29"/>
    <mergeCell ref="Y29:AA29"/>
  </mergeCells>
  <phoneticPr fontId="1"/>
  <dataValidations count="7">
    <dataValidation type="list" allowBlank="1" showInputMessage="1" showErrorMessage="1" sqref="N9:N15 N24:N30">
      <formula1>"1年,2年,3年"</formula1>
    </dataValidation>
    <dataValidation type="whole" imeMode="off" allowBlank="1" showInputMessage="1" showErrorMessage="1" sqref="S23:AA30 O23:Q30 O8:Q15 S8:AA15">
      <formula1>1</formula1>
      <formula2>3000</formula2>
    </dataValidation>
    <dataValidation type="whole" imeMode="off" allowBlank="1" showInputMessage="1" showErrorMessage="1" sqref="W3:Y4 W18:Y19">
      <formula1>1</formula1>
      <formula2>100</formula2>
    </dataValidation>
    <dataValidation type="textLength" imeMode="off" operator="equal" allowBlank="1" showInputMessage="1" showErrorMessage="1" errorTitle="登録ＩＤ桁数が違います！" error="登録ＩＤナンバー９桁を入力して下さい。_x000a_（桁数が一致しません）" sqref="R23:R30 R8:R15">
      <formula1>9</formula1>
    </dataValidation>
    <dataValidation type="list" allowBlank="1" showInputMessage="1" showErrorMessage="1" sqref="N8 N23">
      <formula1>"初段,二段,三段,四段,五段,六段,七段,八段,九段,十段"</formula1>
    </dataValidation>
    <dataValidation imeMode="on" allowBlank="1" showInputMessage="1" showErrorMessage="1" sqref="H3:L4 H18:L19 K8:L15 K23:L30"/>
    <dataValidation imeMode="hiragana" allowBlank="1" showInputMessage="1" showErrorMessage="1" sqref="M23:M30 M8:M15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CFF"/>
    <pageSetUpPr fitToPage="1"/>
  </sheetPr>
  <dimension ref="A1:CR32"/>
  <sheetViews>
    <sheetView showGridLines="0" showRowColHeaders="0" zoomScaleNormal="100" workbookViewId="0">
      <pane ySplit="1" topLeftCell="A2" activePane="bottomLeft" state="frozen"/>
      <selection pane="bottomLeft" activeCell="H18" sqref="H18:L19"/>
    </sheetView>
  </sheetViews>
  <sheetFormatPr defaultColWidth="0" defaultRowHeight="0" customHeight="1" zeroHeight="1" x14ac:dyDescent="0.4"/>
  <cols>
    <col min="1" max="10" width="1.625" style="1" customWidth="1"/>
    <col min="11" max="12" width="8.375" style="1" customWidth="1"/>
    <col min="13" max="13" width="16.125" style="1" customWidth="1"/>
    <col min="14" max="17" width="5.375" style="1" customWidth="1"/>
    <col min="18" max="18" width="10.5" style="1" bestFit="1" customWidth="1"/>
    <col min="19" max="28" width="1.625" style="1" customWidth="1"/>
    <col min="29" max="29" width="6.625" style="1" hidden="1" customWidth="1"/>
    <col min="30" max="30" width="14.375" style="1" hidden="1" customWidth="1"/>
    <col min="31" max="31" width="13.75" style="1" hidden="1" customWidth="1"/>
    <col min="32" max="32" width="4.875" style="1" hidden="1" customWidth="1"/>
    <col min="33" max="33" width="9.375" style="1" hidden="1" customWidth="1"/>
    <col min="34" max="34" width="11.125" style="1" hidden="1" customWidth="1"/>
    <col min="35" max="36" width="3.875" style="1" hidden="1" customWidth="1"/>
    <col min="37" max="37" width="4.125" style="1" hidden="1" customWidth="1"/>
    <col min="38" max="96" width="1.625" style="1" hidden="1" customWidth="1"/>
    <col min="97" max="16384" width="8.625" style="1" hidden="1"/>
  </cols>
  <sheetData>
    <row r="1" spans="1:37" ht="30.95" customHeight="1" x14ac:dyDescent="0.4">
      <c r="B1" s="328" t="s">
        <v>159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</row>
    <row r="2" spans="1:37" ht="9.6" customHeight="1" thickBot="1" x14ac:dyDescent="0.45"/>
    <row r="3" spans="1:37" ht="17.45" customHeight="1" x14ac:dyDescent="0.4">
      <c r="B3" s="321" t="s">
        <v>148</v>
      </c>
      <c r="C3" s="311"/>
      <c r="D3" s="311"/>
      <c r="E3" s="311"/>
      <c r="F3" s="311"/>
      <c r="G3" s="311"/>
      <c r="H3" s="282"/>
      <c r="I3" s="283"/>
      <c r="J3" s="283"/>
      <c r="K3" s="283"/>
      <c r="L3" s="315"/>
      <c r="M3" s="271" t="str">
        <f>男!M3</f>
        <v>平成２９年
大会実績</v>
      </c>
      <c r="N3" s="303" t="s">
        <v>169</v>
      </c>
      <c r="O3" s="303"/>
      <c r="P3" s="303"/>
      <c r="Q3" s="303"/>
      <c r="R3" s="303"/>
      <c r="S3" s="303"/>
      <c r="T3" s="303"/>
      <c r="U3" s="303"/>
      <c r="V3" s="303"/>
      <c r="W3" s="304"/>
      <c r="X3" s="304"/>
      <c r="Y3" s="304"/>
      <c r="Z3" s="303" t="s">
        <v>146</v>
      </c>
      <c r="AA3" s="305"/>
    </row>
    <row r="4" spans="1:37" ht="17.45" customHeight="1" thickBot="1" x14ac:dyDescent="0.45">
      <c r="B4" s="318"/>
      <c r="C4" s="313"/>
      <c r="D4" s="313"/>
      <c r="E4" s="313"/>
      <c r="F4" s="313"/>
      <c r="G4" s="313"/>
      <c r="H4" s="285"/>
      <c r="I4" s="286"/>
      <c r="J4" s="286"/>
      <c r="K4" s="286"/>
      <c r="L4" s="316"/>
      <c r="M4" s="272"/>
      <c r="N4" s="280" t="s">
        <v>170</v>
      </c>
      <c r="O4" s="280"/>
      <c r="P4" s="280"/>
      <c r="Q4" s="280"/>
      <c r="R4" s="280"/>
      <c r="S4" s="280"/>
      <c r="T4" s="280"/>
      <c r="U4" s="280"/>
      <c r="V4" s="280"/>
      <c r="W4" s="279"/>
      <c r="X4" s="279"/>
      <c r="Y4" s="279"/>
      <c r="Z4" s="280" t="s">
        <v>146</v>
      </c>
      <c r="AA4" s="281"/>
    </row>
    <row r="5" spans="1:37" ht="9" customHeight="1" thickBot="1" x14ac:dyDescent="0.45"/>
    <row r="6" spans="1:37" ht="17.45" customHeight="1" x14ac:dyDescent="0.4">
      <c r="B6" s="321" t="s">
        <v>160</v>
      </c>
      <c r="C6" s="311"/>
      <c r="D6" s="311"/>
      <c r="E6" s="311"/>
      <c r="F6" s="311"/>
      <c r="G6" s="311"/>
      <c r="H6" s="311"/>
      <c r="I6" s="311"/>
      <c r="J6" s="312"/>
      <c r="K6" s="319" t="s">
        <v>166</v>
      </c>
      <c r="L6" s="320"/>
      <c r="M6" s="311" t="s">
        <v>3</v>
      </c>
      <c r="N6" s="317" t="s">
        <v>145</v>
      </c>
      <c r="O6" s="311" t="s">
        <v>141</v>
      </c>
      <c r="P6" s="311"/>
      <c r="Q6" s="312"/>
      <c r="R6" s="322" t="s">
        <v>211</v>
      </c>
      <c r="S6" s="320" t="s">
        <v>139</v>
      </c>
      <c r="T6" s="311"/>
      <c r="U6" s="311"/>
      <c r="V6" s="325" t="s">
        <v>142</v>
      </c>
      <c r="W6" s="326"/>
      <c r="X6" s="326"/>
      <c r="Y6" s="310" t="s">
        <v>143</v>
      </c>
      <c r="Z6" s="311"/>
      <c r="AA6" s="312"/>
    </row>
    <row r="7" spans="1:37" ht="17.45" customHeight="1" thickBot="1" x14ac:dyDescent="0.45">
      <c r="B7" s="318"/>
      <c r="C7" s="313"/>
      <c r="D7" s="313"/>
      <c r="E7" s="313"/>
      <c r="F7" s="313"/>
      <c r="G7" s="313"/>
      <c r="H7" s="313"/>
      <c r="I7" s="313"/>
      <c r="J7" s="314"/>
      <c r="K7" s="44" t="s">
        <v>167</v>
      </c>
      <c r="L7" s="45" t="s">
        <v>168</v>
      </c>
      <c r="M7" s="313"/>
      <c r="N7" s="318"/>
      <c r="O7" s="45" t="s">
        <v>140</v>
      </c>
      <c r="P7" s="45" t="s">
        <v>137</v>
      </c>
      <c r="Q7" s="46" t="s">
        <v>138</v>
      </c>
      <c r="R7" s="323"/>
      <c r="S7" s="324"/>
      <c r="T7" s="313"/>
      <c r="U7" s="313"/>
      <c r="V7" s="327"/>
      <c r="W7" s="327"/>
      <c r="X7" s="327"/>
      <c r="Y7" s="313"/>
      <c r="Z7" s="313"/>
      <c r="AA7" s="314"/>
    </row>
    <row r="8" spans="1:37" ht="24" customHeight="1" thickBot="1" x14ac:dyDescent="0.45">
      <c r="B8" s="264" t="s">
        <v>129</v>
      </c>
      <c r="C8" s="265"/>
      <c r="D8" s="265"/>
      <c r="E8" s="265"/>
      <c r="F8" s="265"/>
      <c r="G8" s="265"/>
      <c r="H8" s="265"/>
      <c r="I8" s="265"/>
      <c r="J8" s="266"/>
      <c r="K8" s="158"/>
      <c r="L8" s="151"/>
      <c r="M8" s="83"/>
      <c r="N8" s="84"/>
      <c r="O8" s="130"/>
      <c r="P8" s="130"/>
      <c r="Q8" s="96"/>
      <c r="R8" s="86"/>
      <c r="S8" s="267"/>
      <c r="T8" s="268"/>
      <c r="U8" s="268"/>
      <c r="V8" s="262"/>
      <c r="W8" s="262"/>
      <c r="X8" s="262"/>
      <c r="Y8" s="262"/>
      <c r="Z8" s="262"/>
      <c r="AA8" s="263"/>
      <c r="AC8" s="1" t="s">
        <v>151</v>
      </c>
      <c r="AD8" s="23" t="str">
        <f>IF(LEN(TRIM(K8))=1,TRIM(K8)&amp;"　　",IF(LEN(TRIM(K8))=2,LEFT(K8,1)&amp;"　"&amp;RIGHT(K8,1),TRIM(K8)))&amp;"　"&amp;IF(LEN(TRIM(L8))=1,"　　"&amp;TRIM(L8),IF(LEN(TRIM(L8))=2,LEFT(L8,1)&amp;"　"&amp;RIGHT(L8,1),TRIM(L8)))</f>
        <v>　</v>
      </c>
      <c r="AE8" s="1">
        <f t="shared" ref="AE8:AF13" si="0">M8</f>
        <v>0</v>
      </c>
      <c r="AF8" s="1">
        <f t="shared" si="0"/>
        <v>0</v>
      </c>
      <c r="AG8" s="48">
        <f>R8</f>
        <v>0</v>
      </c>
      <c r="AH8" s="1" t="str">
        <f t="shared" ref="AH8:AH15" si="1">RIGHT(O8,2)&amp;IF(LEN(P8)=1,"0"&amp;P8,P8)&amp;IF(LEN(Q8)=1,"0"&amp;Q8,Q8)</f>
        <v/>
      </c>
    </row>
    <row r="9" spans="1:37" ht="24" customHeight="1" x14ac:dyDescent="0.4">
      <c r="B9" s="273" t="s">
        <v>130</v>
      </c>
      <c r="C9" s="274"/>
      <c r="D9" s="274"/>
      <c r="E9" s="274"/>
      <c r="F9" s="274"/>
      <c r="G9" s="274"/>
      <c r="H9" s="274"/>
      <c r="I9" s="274"/>
      <c r="J9" s="275"/>
      <c r="K9" s="159"/>
      <c r="L9" s="153"/>
      <c r="M9" s="87"/>
      <c r="N9" s="134"/>
      <c r="O9" s="131"/>
      <c r="P9" s="131"/>
      <c r="Q9" s="132"/>
      <c r="R9" s="89"/>
      <c r="S9" s="276"/>
      <c r="T9" s="277"/>
      <c r="U9" s="277"/>
      <c r="V9" s="277"/>
      <c r="W9" s="277"/>
      <c r="X9" s="277"/>
      <c r="Y9" s="277"/>
      <c r="Z9" s="277"/>
      <c r="AA9" s="278"/>
      <c r="AC9" s="1" t="s">
        <v>152</v>
      </c>
      <c r="AD9" s="23" t="str">
        <f>IF(LEN(TRIM(K9))=1,TRIM(K9)&amp;"　　",IF(LEN(TRIM(K9))=2,LEFT(K9,1)&amp;"　"&amp;RIGHT(K9,1),TRIM(K9)))&amp;"　"&amp;IF(LEN(TRIM(L9))=1,"　　"&amp;TRIM(L9),IF(LEN(TRIM(L9))=2,LEFT(L9,1)&amp;"　"&amp;RIGHT(L9,1),TRIM(L9)))</f>
        <v>　</v>
      </c>
      <c r="AE9" s="1">
        <f t="shared" si="0"/>
        <v>0</v>
      </c>
      <c r="AF9" s="1">
        <f t="shared" si="0"/>
        <v>0</v>
      </c>
      <c r="AG9" s="48">
        <f t="shared" ref="AG9:AG15" si="2">R9</f>
        <v>0</v>
      </c>
      <c r="AH9" s="1" t="str">
        <f t="shared" si="1"/>
        <v/>
      </c>
      <c r="AI9" s="1">
        <f t="shared" ref="AI9:AI15" si="3">S9</f>
        <v>0</v>
      </c>
      <c r="AJ9" s="1">
        <f t="shared" ref="AJ9:AJ15" si="4">V9</f>
        <v>0</v>
      </c>
      <c r="AK9" s="1">
        <f t="shared" ref="AK9:AK15" si="5">Y9</f>
        <v>0</v>
      </c>
    </row>
    <row r="10" spans="1:37" ht="24" customHeight="1" x14ac:dyDescent="0.4">
      <c r="B10" s="255" t="s">
        <v>131</v>
      </c>
      <c r="C10" s="256"/>
      <c r="D10" s="256"/>
      <c r="E10" s="256"/>
      <c r="F10" s="256"/>
      <c r="G10" s="256"/>
      <c r="H10" s="256"/>
      <c r="I10" s="256"/>
      <c r="J10" s="257"/>
      <c r="K10" s="160"/>
      <c r="L10" s="155"/>
      <c r="M10" s="90"/>
      <c r="N10" s="133"/>
      <c r="O10" s="127"/>
      <c r="P10" s="127"/>
      <c r="Q10" s="128"/>
      <c r="R10" s="92"/>
      <c r="S10" s="258"/>
      <c r="T10" s="259"/>
      <c r="U10" s="259"/>
      <c r="V10" s="259"/>
      <c r="W10" s="259"/>
      <c r="X10" s="259"/>
      <c r="Y10" s="259"/>
      <c r="Z10" s="259"/>
      <c r="AA10" s="260"/>
      <c r="AC10" s="1" t="s">
        <v>153</v>
      </c>
      <c r="AD10" s="23" t="str">
        <f t="shared" ref="AD10:AD13" si="6">IF(LEN(TRIM(K10))=1,TRIM(K10)&amp;"　　",IF(LEN(TRIM(K10))=2,LEFT(K10,1)&amp;"　"&amp;RIGHT(K10,1),TRIM(K10)))&amp;"　"&amp;IF(LEN(TRIM(L10))=1,"　　"&amp;TRIM(L10),IF(LEN(TRIM(L10))=2,LEFT(L10,1)&amp;"　"&amp;RIGHT(L10,1),TRIM(L10)))</f>
        <v>　</v>
      </c>
      <c r="AE10" s="1">
        <f t="shared" si="0"/>
        <v>0</v>
      </c>
      <c r="AF10" s="1">
        <f t="shared" si="0"/>
        <v>0</v>
      </c>
      <c r="AG10" s="48">
        <f t="shared" si="2"/>
        <v>0</v>
      </c>
      <c r="AH10" s="1" t="str">
        <f t="shared" si="1"/>
        <v/>
      </c>
      <c r="AI10" s="1">
        <f t="shared" si="3"/>
        <v>0</v>
      </c>
      <c r="AJ10" s="1">
        <f t="shared" si="4"/>
        <v>0</v>
      </c>
      <c r="AK10" s="1">
        <f t="shared" si="5"/>
        <v>0</v>
      </c>
    </row>
    <row r="11" spans="1:37" ht="24" customHeight="1" x14ac:dyDescent="0.4">
      <c r="B11" s="255" t="s">
        <v>132</v>
      </c>
      <c r="C11" s="256"/>
      <c r="D11" s="256"/>
      <c r="E11" s="256"/>
      <c r="F11" s="256"/>
      <c r="G11" s="256"/>
      <c r="H11" s="256"/>
      <c r="I11" s="256"/>
      <c r="J11" s="257"/>
      <c r="K11" s="160"/>
      <c r="L11" s="155"/>
      <c r="M11" s="90"/>
      <c r="N11" s="105"/>
      <c r="O11" s="99"/>
      <c r="P11" s="99"/>
      <c r="Q11" s="100"/>
      <c r="R11" s="92"/>
      <c r="S11" s="258"/>
      <c r="T11" s="259"/>
      <c r="U11" s="259"/>
      <c r="V11" s="259"/>
      <c r="W11" s="259"/>
      <c r="X11" s="259"/>
      <c r="Y11" s="259"/>
      <c r="Z11" s="259"/>
      <c r="AA11" s="260"/>
      <c r="AC11" s="1" t="s">
        <v>154</v>
      </c>
      <c r="AD11" s="23" t="str">
        <f t="shared" si="6"/>
        <v>　</v>
      </c>
      <c r="AE11" s="1">
        <f t="shared" si="0"/>
        <v>0</v>
      </c>
      <c r="AF11" s="1">
        <f t="shared" si="0"/>
        <v>0</v>
      </c>
      <c r="AG11" s="48">
        <f t="shared" si="2"/>
        <v>0</v>
      </c>
      <c r="AH11" s="1" t="str">
        <f t="shared" si="1"/>
        <v/>
      </c>
      <c r="AI11" s="1">
        <f t="shared" si="3"/>
        <v>0</v>
      </c>
      <c r="AJ11" s="1">
        <f t="shared" si="4"/>
        <v>0</v>
      </c>
      <c r="AK11" s="1">
        <f t="shared" si="5"/>
        <v>0</v>
      </c>
    </row>
    <row r="12" spans="1:37" ht="24" customHeight="1" x14ac:dyDescent="0.4">
      <c r="B12" s="255" t="s">
        <v>133</v>
      </c>
      <c r="C12" s="256"/>
      <c r="D12" s="256"/>
      <c r="E12" s="256"/>
      <c r="F12" s="256"/>
      <c r="G12" s="256"/>
      <c r="H12" s="256"/>
      <c r="I12" s="256"/>
      <c r="J12" s="257"/>
      <c r="K12" s="160"/>
      <c r="L12" s="155"/>
      <c r="M12" s="90"/>
      <c r="N12" s="105"/>
      <c r="O12" s="99"/>
      <c r="P12" s="99"/>
      <c r="Q12" s="100"/>
      <c r="R12" s="92"/>
      <c r="S12" s="258"/>
      <c r="T12" s="259"/>
      <c r="U12" s="259"/>
      <c r="V12" s="259"/>
      <c r="W12" s="259"/>
      <c r="X12" s="259"/>
      <c r="Y12" s="259"/>
      <c r="Z12" s="259"/>
      <c r="AA12" s="260"/>
      <c r="AC12" s="1" t="s">
        <v>155</v>
      </c>
      <c r="AD12" s="23" t="str">
        <f t="shared" si="6"/>
        <v>　</v>
      </c>
      <c r="AE12" s="1">
        <f t="shared" si="0"/>
        <v>0</v>
      </c>
      <c r="AF12" s="1">
        <f t="shared" si="0"/>
        <v>0</v>
      </c>
      <c r="AG12" s="48">
        <f t="shared" si="2"/>
        <v>0</v>
      </c>
      <c r="AH12" s="1" t="str">
        <f t="shared" si="1"/>
        <v/>
      </c>
      <c r="AI12" s="1">
        <f t="shared" si="3"/>
        <v>0</v>
      </c>
      <c r="AJ12" s="1">
        <f t="shared" si="4"/>
        <v>0</v>
      </c>
      <c r="AK12" s="1">
        <f t="shared" si="5"/>
        <v>0</v>
      </c>
    </row>
    <row r="13" spans="1:37" ht="24" customHeight="1" thickBot="1" x14ac:dyDescent="0.45">
      <c r="B13" s="249" t="s">
        <v>134</v>
      </c>
      <c r="C13" s="250"/>
      <c r="D13" s="250"/>
      <c r="E13" s="250"/>
      <c r="F13" s="250"/>
      <c r="G13" s="250"/>
      <c r="H13" s="250"/>
      <c r="I13" s="250"/>
      <c r="J13" s="251"/>
      <c r="K13" s="161"/>
      <c r="L13" s="157"/>
      <c r="M13" s="93"/>
      <c r="N13" s="101"/>
      <c r="O13" s="97"/>
      <c r="P13" s="97"/>
      <c r="Q13" s="98"/>
      <c r="R13" s="95"/>
      <c r="S13" s="252"/>
      <c r="T13" s="253"/>
      <c r="U13" s="253"/>
      <c r="V13" s="253"/>
      <c r="W13" s="253"/>
      <c r="X13" s="253"/>
      <c r="Y13" s="253"/>
      <c r="Z13" s="253"/>
      <c r="AA13" s="254"/>
      <c r="AC13" s="1" t="s">
        <v>156</v>
      </c>
      <c r="AD13" s="23" t="str">
        <f t="shared" si="6"/>
        <v>　</v>
      </c>
      <c r="AE13" s="1">
        <f t="shared" si="0"/>
        <v>0</v>
      </c>
      <c r="AF13" s="1">
        <f t="shared" si="0"/>
        <v>0</v>
      </c>
      <c r="AG13" s="48">
        <f t="shared" si="2"/>
        <v>0</v>
      </c>
      <c r="AH13" s="1" t="str">
        <f t="shared" si="1"/>
        <v/>
      </c>
      <c r="AI13" s="1">
        <f t="shared" si="3"/>
        <v>0</v>
      </c>
      <c r="AJ13" s="1">
        <f t="shared" si="4"/>
        <v>0</v>
      </c>
      <c r="AK13" s="1">
        <f t="shared" si="5"/>
        <v>0</v>
      </c>
    </row>
    <row r="14" spans="1:37" ht="24" hidden="1" customHeight="1" x14ac:dyDescent="0.4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D14" s="23"/>
      <c r="AG14" s="48">
        <f t="shared" si="2"/>
        <v>0</v>
      </c>
      <c r="AH14" s="1" t="str">
        <f t="shared" si="1"/>
        <v/>
      </c>
      <c r="AI14" s="1">
        <f t="shared" si="3"/>
        <v>0</v>
      </c>
      <c r="AJ14" s="1">
        <f t="shared" si="4"/>
        <v>0</v>
      </c>
      <c r="AK14" s="1">
        <f t="shared" si="5"/>
        <v>0</v>
      </c>
    </row>
    <row r="15" spans="1:37" ht="24" hidden="1" customHeight="1" x14ac:dyDescent="0.4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D15" s="23"/>
      <c r="AG15" s="48">
        <f t="shared" si="2"/>
        <v>0</v>
      </c>
      <c r="AH15" s="1" t="str">
        <f t="shared" si="1"/>
        <v/>
      </c>
      <c r="AI15" s="1">
        <f t="shared" si="3"/>
        <v>0</v>
      </c>
      <c r="AJ15" s="1">
        <f t="shared" si="4"/>
        <v>0</v>
      </c>
      <c r="AK15" s="1">
        <f t="shared" si="5"/>
        <v>0</v>
      </c>
    </row>
    <row r="16" spans="1:37" ht="17.45" customHeight="1" x14ac:dyDescent="0.4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22"/>
      <c r="AD16" s="23"/>
    </row>
    <row r="17" spans="2:37" ht="17.45" customHeight="1" thickBot="1" x14ac:dyDescent="0.45">
      <c r="AD17" s="23"/>
    </row>
    <row r="18" spans="2:37" ht="17.45" customHeight="1" x14ac:dyDescent="0.4">
      <c r="B18" s="321" t="s">
        <v>147</v>
      </c>
      <c r="C18" s="311"/>
      <c r="D18" s="311"/>
      <c r="E18" s="311"/>
      <c r="F18" s="311"/>
      <c r="G18" s="311"/>
      <c r="H18" s="282"/>
      <c r="I18" s="283"/>
      <c r="J18" s="283"/>
      <c r="K18" s="283"/>
      <c r="L18" s="315"/>
      <c r="M18" s="271" t="str">
        <f>男!M3</f>
        <v>平成２９年
大会実績</v>
      </c>
      <c r="N18" s="303" t="s">
        <v>169</v>
      </c>
      <c r="O18" s="303"/>
      <c r="P18" s="303"/>
      <c r="Q18" s="303"/>
      <c r="R18" s="303"/>
      <c r="S18" s="303"/>
      <c r="T18" s="303"/>
      <c r="U18" s="303"/>
      <c r="V18" s="303"/>
      <c r="W18" s="304"/>
      <c r="X18" s="304"/>
      <c r="Y18" s="304"/>
      <c r="Z18" s="303" t="s">
        <v>146</v>
      </c>
      <c r="AA18" s="305"/>
      <c r="AD18" s="23"/>
    </row>
    <row r="19" spans="2:37" ht="17.45" customHeight="1" thickBot="1" x14ac:dyDescent="0.45">
      <c r="B19" s="318"/>
      <c r="C19" s="313"/>
      <c r="D19" s="313"/>
      <c r="E19" s="313"/>
      <c r="F19" s="313"/>
      <c r="G19" s="313"/>
      <c r="H19" s="285"/>
      <c r="I19" s="286"/>
      <c r="J19" s="286"/>
      <c r="K19" s="286"/>
      <c r="L19" s="316"/>
      <c r="M19" s="272"/>
      <c r="N19" s="280" t="s">
        <v>170</v>
      </c>
      <c r="O19" s="280"/>
      <c r="P19" s="280"/>
      <c r="Q19" s="280"/>
      <c r="R19" s="280"/>
      <c r="S19" s="280"/>
      <c r="T19" s="280"/>
      <c r="U19" s="280"/>
      <c r="V19" s="280"/>
      <c r="W19" s="279"/>
      <c r="X19" s="279"/>
      <c r="Y19" s="279"/>
      <c r="Z19" s="280" t="s">
        <v>146</v>
      </c>
      <c r="AA19" s="281"/>
      <c r="AD19" s="23"/>
    </row>
    <row r="20" spans="2:37" ht="9" customHeight="1" thickBot="1" x14ac:dyDescent="0.45">
      <c r="AD20" s="23"/>
    </row>
    <row r="21" spans="2:37" ht="17.45" customHeight="1" x14ac:dyDescent="0.4">
      <c r="B21" s="321" t="s">
        <v>161</v>
      </c>
      <c r="C21" s="311"/>
      <c r="D21" s="311"/>
      <c r="E21" s="311"/>
      <c r="F21" s="311"/>
      <c r="G21" s="311"/>
      <c r="H21" s="311"/>
      <c r="I21" s="311"/>
      <c r="J21" s="312"/>
      <c r="K21" s="319" t="s">
        <v>166</v>
      </c>
      <c r="L21" s="320"/>
      <c r="M21" s="311" t="s">
        <v>3</v>
      </c>
      <c r="N21" s="317" t="s">
        <v>145</v>
      </c>
      <c r="O21" s="311" t="s">
        <v>141</v>
      </c>
      <c r="P21" s="311"/>
      <c r="Q21" s="312"/>
      <c r="R21" s="322" t="s">
        <v>211</v>
      </c>
      <c r="S21" s="320" t="s">
        <v>139</v>
      </c>
      <c r="T21" s="311"/>
      <c r="U21" s="311"/>
      <c r="V21" s="325" t="s">
        <v>142</v>
      </c>
      <c r="W21" s="326"/>
      <c r="X21" s="326"/>
      <c r="Y21" s="310" t="s">
        <v>143</v>
      </c>
      <c r="Z21" s="311"/>
      <c r="AA21" s="312"/>
      <c r="AD21" s="23"/>
    </row>
    <row r="22" spans="2:37" ht="17.45" customHeight="1" thickBot="1" x14ac:dyDescent="0.45">
      <c r="B22" s="318"/>
      <c r="C22" s="313"/>
      <c r="D22" s="313"/>
      <c r="E22" s="313"/>
      <c r="F22" s="313"/>
      <c r="G22" s="313"/>
      <c r="H22" s="313"/>
      <c r="I22" s="313"/>
      <c r="J22" s="314"/>
      <c r="K22" s="44" t="s">
        <v>167</v>
      </c>
      <c r="L22" s="45" t="s">
        <v>168</v>
      </c>
      <c r="M22" s="313"/>
      <c r="N22" s="318"/>
      <c r="O22" s="45" t="s">
        <v>140</v>
      </c>
      <c r="P22" s="45" t="s">
        <v>137</v>
      </c>
      <c r="Q22" s="46" t="s">
        <v>138</v>
      </c>
      <c r="R22" s="323"/>
      <c r="S22" s="324"/>
      <c r="T22" s="313"/>
      <c r="U22" s="313"/>
      <c r="V22" s="327"/>
      <c r="W22" s="327"/>
      <c r="X22" s="327"/>
      <c r="Y22" s="313"/>
      <c r="Z22" s="313"/>
      <c r="AA22" s="314"/>
      <c r="AD22" s="23"/>
    </row>
    <row r="23" spans="2:37" ht="24" customHeight="1" thickBot="1" x14ac:dyDescent="0.45">
      <c r="B23" s="264" t="s">
        <v>129</v>
      </c>
      <c r="C23" s="265"/>
      <c r="D23" s="265"/>
      <c r="E23" s="265"/>
      <c r="F23" s="265"/>
      <c r="G23" s="265"/>
      <c r="H23" s="265"/>
      <c r="I23" s="265"/>
      <c r="J23" s="266"/>
      <c r="K23" s="158"/>
      <c r="L23" s="151"/>
      <c r="M23" s="83"/>
      <c r="N23" s="84"/>
      <c r="O23" s="102"/>
      <c r="P23" s="102"/>
      <c r="Q23" s="96"/>
      <c r="R23" s="86"/>
      <c r="S23" s="267"/>
      <c r="T23" s="268"/>
      <c r="U23" s="268"/>
      <c r="V23" s="262"/>
      <c r="W23" s="262"/>
      <c r="X23" s="262"/>
      <c r="Y23" s="262"/>
      <c r="Z23" s="262"/>
      <c r="AA23" s="263"/>
      <c r="AC23" s="1" t="s">
        <v>151</v>
      </c>
      <c r="AD23" s="23" t="str">
        <f>IF(LEN(TRIM(K23))=1,TRIM(K23)&amp;"　　",IF(LEN(TRIM(K23))=2,LEFT(K23,1)&amp;"　"&amp;RIGHT(K23,1),TRIM(K23)))&amp;"　"&amp;IF(LEN(TRIM(L23))=1,"　　"&amp;TRIM(L23),IF(LEN(TRIM(L23))=2,LEFT(L23,1)&amp;"　"&amp;RIGHT(L23,1),TRIM(L23)))</f>
        <v>　</v>
      </c>
      <c r="AE23" s="1">
        <f t="shared" ref="AE23:AF28" si="7">M23</f>
        <v>0</v>
      </c>
      <c r="AF23" s="1">
        <f t="shared" si="7"/>
        <v>0</v>
      </c>
      <c r="AG23" s="48">
        <f>R23</f>
        <v>0</v>
      </c>
      <c r="AH23" s="1" t="str">
        <f t="shared" ref="AH23:AH30" si="8">RIGHT(O23,2)&amp;IF(LEN(P23)=1,"0"&amp;P23,P23)&amp;IF(LEN(Q23)=1,"0"&amp;Q23,Q23)</f>
        <v/>
      </c>
    </row>
    <row r="24" spans="2:37" ht="24" customHeight="1" x14ac:dyDescent="0.4">
      <c r="B24" s="273" t="s">
        <v>130</v>
      </c>
      <c r="C24" s="274"/>
      <c r="D24" s="274"/>
      <c r="E24" s="274"/>
      <c r="F24" s="274"/>
      <c r="G24" s="274"/>
      <c r="H24" s="274"/>
      <c r="I24" s="274"/>
      <c r="J24" s="275"/>
      <c r="K24" s="159"/>
      <c r="L24" s="153"/>
      <c r="M24" s="87"/>
      <c r="N24" s="106"/>
      <c r="O24" s="103"/>
      <c r="P24" s="103"/>
      <c r="Q24" s="104"/>
      <c r="R24" s="89"/>
      <c r="S24" s="276"/>
      <c r="T24" s="277"/>
      <c r="U24" s="277"/>
      <c r="V24" s="277"/>
      <c r="W24" s="277"/>
      <c r="X24" s="277"/>
      <c r="Y24" s="277"/>
      <c r="Z24" s="277"/>
      <c r="AA24" s="278"/>
      <c r="AC24" s="1" t="s">
        <v>152</v>
      </c>
      <c r="AD24" s="23" t="str">
        <f>IF(LEN(TRIM(K24))=1,TRIM(K24)&amp;"　　",IF(LEN(TRIM(K24))=2,LEFT(K24,1)&amp;"　"&amp;RIGHT(K24,1),TRIM(K24)))&amp;"　"&amp;IF(LEN(TRIM(L24))=1,"　　"&amp;TRIM(L24),IF(LEN(TRIM(L24))=2,LEFT(L24,1)&amp;"　"&amp;RIGHT(L24,1),TRIM(L24)))</f>
        <v>　</v>
      </c>
      <c r="AE24" s="1">
        <f t="shared" si="7"/>
        <v>0</v>
      </c>
      <c r="AF24" s="1">
        <f t="shared" si="7"/>
        <v>0</v>
      </c>
      <c r="AG24" s="48">
        <f t="shared" ref="AG24:AG30" si="9">R24</f>
        <v>0</v>
      </c>
      <c r="AH24" s="1" t="str">
        <f t="shared" si="8"/>
        <v/>
      </c>
      <c r="AI24" s="1">
        <f t="shared" ref="AI24:AI30" si="10">S24</f>
        <v>0</v>
      </c>
      <c r="AJ24" s="1">
        <f t="shared" ref="AJ24:AJ30" si="11">V24</f>
        <v>0</v>
      </c>
      <c r="AK24" s="1">
        <f t="shared" ref="AK24:AK30" si="12">Y24</f>
        <v>0</v>
      </c>
    </row>
    <row r="25" spans="2:37" ht="24" customHeight="1" x14ac:dyDescent="0.4">
      <c r="B25" s="255" t="s">
        <v>131</v>
      </c>
      <c r="C25" s="256"/>
      <c r="D25" s="256"/>
      <c r="E25" s="256"/>
      <c r="F25" s="256"/>
      <c r="G25" s="256"/>
      <c r="H25" s="256"/>
      <c r="I25" s="256"/>
      <c r="J25" s="257"/>
      <c r="K25" s="160"/>
      <c r="L25" s="155"/>
      <c r="M25" s="90"/>
      <c r="N25" s="105"/>
      <c r="O25" s="99"/>
      <c r="P25" s="99"/>
      <c r="Q25" s="100"/>
      <c r="R25" s="92"/>
      <c r="S25" s="258"/>
      <c r="T25" s="259"/>
      <c r="U25" s="259"/>
      <c r="V25" s="259"/>
      <c r="W25" s="259"/>
      <c r="X25" s="259"/>
      <c r="Y25" s="259"/>
      <c r="Z25" s="259"/>
      <c r="AA25" s="260"/>
      <c r="AC25" s="1" t="s">
        <v>153</v>
      </c>
      <c r="AD25" s="23" t="str">
        <f t="shared" ref="AD25:AD28" si="13">IF(LEN(TRIM(K25))=1,TRIM(K25)&amp;"　　",IF(LEN(TRIM(K25))=2,LEFT(K25,1)&amp;"　"&amp;RIGHT(K25,1),TRIM(K25)))&amp;"　"&amp;IF(LEN(TRIM(L25))=1,"　　"&amp;TRIM(L25),IF(LEN(TRIM(L25))=2,LEFT(L25,1)&amp;"　"&amp;RIGHT(L25,1),TRIM(L25)))</f>
        <v>　</v>
      </c>
      <c r="AE25" s="1">
        <f t="shared" si="7"/>
        <v>0</v>
      </c>
      <c r="AF25" s="1">
        <f t="shared" si="7"/>
        <v>0</v>
      </c>
      <c r="AG25" s="48">
        <f t="shared" si="9"/>
        <v>0</v>
      </c>
      <c r="AH25" s="1" t="str">
        <f t="shared" si="8"/>
        <v/>
      </c>
      <c r="AI25" s="1">
        <f t="shared" si="10"/>
        <v>0</v>
      </c>
      <c r="AJ25" s="1">
        <f t="shared" si="11"/>
        <v>0</v>
      </c>
      <c r="AK25" s="1">
        <f t="shared" si="12"/>
        <v>0</v>
      </c>
    </row>
    <row r="26" spans="2:37" ht="24" customHeight="1" x14ac:dyDescent="0.4">
      <c r="B26" s="255" t="s">
        <v>132</v>
      </c>
      <c r="C26" s="256"/>
      <c r="D26" s="256"/>
      <c r="E26" s="256"/>
      <c r="F26" s="256"/>
      <c r="G26" s="256"/>
      <c r="H26" s="256"/>
      <c r="I26" s="256"/>
      <c r="J26" s="257"/>
      <c r="K26" s="160"/>
      <c r="L26" s="155"/>
      <c r="M26" s="90"/>
      <c r="N26" s="105"/>
      <c r="O26" s="99"/>
      <c r="P26" s="99"/>
      <c r="Q26" s="100"/>
      <c r="R26" s="92"/>
      <c r="S26" s="258"/>
      <c r="T26" s="259"/>
      <c r="U26" s="259"/>
      <c r="V26" s="259"/>
      <c r="W26" s="259"/>
      <c r="X26" s="259"/>
      <c r="Y26" s="259"/>
      <c r="Z26" s="259"/>
      <c r="AA26" s="260"/>
      <c r="AC26" s="1" t="s">
        <v>154</v>
      </c>
      <c r="AD26" s="23" t="str">
        <f t="shared" si="13"/>
        <v>　</v>
      </c>
      <c r="AE26" s="1">
        <f t="shared" si="7"/>
        <v>0</v>
      </c>
      <c r="AF26" s="1">
        <f t="shared" si="7"/>
        <v>0</v>
      </c>
      <c r="AG26" s="48">
        <f t="shared" si="9"/>
        <v>0</v>
      </c>
      <c r="AH26" s="1" t="str">
        <f t="shared" si="8"/>
        <v/>
      </c>
      <c r="AI26" s="1">
        <f t="shared" si="10"/>
        <v>0</v>
      </c>
      <c r="AJ26" s="1">
        <f t="shared" si="11"/>
        <v>0</v>
      </c>
      <c r="AK26" s="1">
        <f t="shared" si="12"/>
        <v>0</v>
      </c>
    </row>
    <row r="27" spans="2:37" ht="24" customHeight="1" x14ac:dyDescent="0.4">
      <c r="B27" s="255" t="s">
        <v>133</v>
      </c>
      <c r="C27" s="256"/>
      <c r="D27" s="256"/>
      <c r="E27" s="256"/>
      <c r="F27" s="256"/>
      <c r="G27" s="256"/>
      <c r="H27" s="256"/>
      <c r="I27" s="256"/>
      <c r="J27" s="257"/>
      <c r="K27" s="160"/>
      <c r="L27" s="155"/>
      <c r="M27" s="90"/>
      <c r="N27" s="105"/>
      <c r="O27" s="99"/>
      <c r="P27" s="99"/>
      <c r="Q27" s="100"/>
      <c r="R27" s="92"/>
      <c r="S27" s="258"/>
      <c r="T27" s="259"/>
      <c r="U27" s="259"/>
      <c r="V27" s="259"/>
      <c r="W27" s="259"/>
      <c r="X27" s="259"/>
      <c r="Y27" s="259"/>
      <c r="Z27" s="259"/>
      <c r="AA27" s="260"/>
      <c r="AC27" s="1" t="s">
        <v>155</v>
      </c>
      <c r="AD27" s="23" t="str">
        <f t="shared" si="13"/>
        <v>　</v>
      </c>
      <c r="AE27" s="1">
        <f t="shared" si="7"/>
        <v>0</v>
      </c>
      <c r="AF27" s="1">
        <f t="shared" si="7"/>
        <v>0</v>
      </c>
      <c r="AG27" s="48">
        <f t="shared" si="9"/>
        <v>0</v>
      </c>
      <c r="AH27" s="1" t="str">
        <f t="shared" si="8"/>
        <v/>
      </c>
      <c r="AI27" s="1">
        <f t="shared" si="10"/>
        <v>0</v>
      </c>
      <c r="AJ27" s="1">
        <f t="shared" si="11"/>
        <v>0</v>
      </c>
      <c r="AK27" s="1">
        <f t="shared" si="12"/>
        <v>0</v>
      </c>
    </row>
    <row r="28" spans="2:37" ht="24" customHeight="1" thickBot="1" x14ac:dyDescent="0.45">
      <c r="B28" s="249" t="s">
        <v>134</v>
      </c>
      <c r="C28" s="250"/>
      <c r="D28" s="250"/>
      <c r="E28" s="250"/>
      <c r="F28" s="250"/>
      <c r="G28" s="250"/>
      <c r="H28" s="250"/>
      <c r="I28" s="250"/>
      <c r="J28" s="251"/>
      <c r="K28" s="161"/>
      <c r="L28" s="157"/>
      <c r="M28" s="93"/>
      <c r="N28" s="101"/>
      <c r="O28" s="97"/>
      <c r="P28" s="97"/>
      <c r="Q28" s="98"/>
      <c r="R28" s="95"/>
      <c r="S28" s="252"/>
      <c r="T28" s="253"/>
      <c r="U28" s="253"/>
      <c r="V28" s="253"/>
      <c r="W28" s="253"/>
      <c r="X28" s="253"/>
      <c r="Y28" s="253"/>
      <c r="Z28" s="253"/>
      <c r="AA28" s="254"/>
      <c r="AC28" s="1" t="s">
        <v>156</v>
      </c>
      <c r="AD28" s="23" t="str">
        <f t="shared" si="13"/>
        <v>　</v>
      </c>
      <c r="AE28" s="1">
        <f t="shared" si="7"/>
        <v>0</v>
      </c>
      <c r="AF28" s="1">
        <f t="shared" si="7"/>
        <v>0</v>
      </c>
      <c r="AG28" s="48">
        <f t="shared" si="9"/>
        <v>0</v>
      </c>
      <c r="AH28" s="1" t="str">
        <f t="shared" si="8"/>
        <v/>
      </c>
      <c r="AI28" s="1">
        <f t="shared" si="10"/>
        <v>0</v>
      </c>
      <c r="AJ28" s="1">
        <f t="shared" si="11"/>
        <v>0</v>
      </c>
      <c r="AK28" s="1">
        <f t="shared" si="12"/>
        <v>0</v>
      </c>
    </row>
    <row r="29" spans="2:37" ht="24" customHeight="1" x14ac:dyDescent="0.4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G29" s="48">
        <f t="shared" si="9"/>
        <v>0</v>
      </c>
      <c r="AH29" s="1" t="str">
        <f t="shared" si="8"/>
        <v/>
      </c>
      <c r="AI29" s="1">
        <f t="shared" si="10"/>
        <v>0</v>
      </c>
      <c r="AJ29" s="1">
        <f t="shared" si="11"/>
        <v>0</v>
      </c>
      <c r="AK29" s="1">
        <f t="shared" si="12"/>
        <v>0</v>
      </c>
    </row>
    <row r="30" spans="2:37" ht="24" customHeight="1" x14ac:dyDescent="0.4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G30" s="48">
        <f t="shared" si="9"/>
        <v>0</v>
      </c>
      <c r="AH30" s="1" t="str">
        <f t="shared" si="8"/>
        <v/>
      </c>
      <c r="AI30" s="1">
        <f t="shared" si="10"/>
        <v>0</v>
      </c>
      <c r="AJ30" s="1">
        <f t="shared" si="11"/>
        <v>0</v>
      </c>
      <c r="AK30" s="1">
        <f t="shared" si="12"/>
        <v>0</v>
      </c>
    </row>
    <row r="31" spans="2:37" ht="17.45" customHeight="1" x14ac:dyDescent="0.4"/>
    <row r="32" spans="2:37" ht="17.45" hidden="1" customHeight="1" x14ac:dyDescent="0.4"/>
  </sheetData>
  <sheetProtection algorithmName="SHA-512" hashValue="30j5SVxV/5cheYsqiLWqX8BP9OkU1vK1+jjiwtlmD1zQffXiXnyNBfeQGaKKHn47LMcFrZuV0z/KvxYsutu6RA==" saltValue="VCWZb4h4tLDPF5U0VA/Dyw==" spinCount="100000" sheet="1" objects="1" scenarios="1" selectLockedCells="1"/>
  <mergeCells count="85">
    <mergeCell ref="V8:X8"/>
    <mergeCell ref="V6:X7"/>
    <mergeCell ref="Y6:AA7"/>
    <mergeCell ref="B6:J7"/>
    <mergeCell ref="B1:AA1"/>
    <mergeCell ref="B3:G4"/>
    <mergeCell ref="N3:V3"/>
    <mergeCell ref="W3:Y3"/>
    <mergeCell ref="Z3:AA3"/>
    <mergeCell ref="N4:V4"/>
    <mergeCell ref="W4:Y4"/>
    <mergeCell ref="Z4:AA4"/>
    <mergeCell ref="H3:L4"/>
    <mergeCell ref="M3:M4"/>
    <mergeCell ref="M6:M7"/>
    <mergeCell ref="N6:N7"/>
    <mergeCell ref="K6:L6"/>
    <mergeCell ref="S8:U8"/>
    <mergeCell ref="R6:R7"/>
    <mergeCell ref="S6:U7"/>
    <mergeCell ref="O6:Q6"/>
    <mergeCell ref="Z18:AA18"/>
    <mergeCell ref="N19:V19"/>
    <mergeCell ref="Y8:AA8"/>
    <mergeCell ref="B11:J11"/>
    <mergeCell ref="S9:U9"/>
    <mergeCell ref="V9:X9"/>
    <mergeCell ref="Y9:AA9"/>
    <mergeCell ref="B10:J10"/>
    <mergeCell ref="S11:U11"/>
    <mergeCell ref="V11:X11"/>
    <mergeCell ref="Y11:AA11"/>
    <mergeCell ref="S10:U10"/>
    <mergeCell ref="V10:X10"/>
    <mergeCell ref="Y10:AA10"/>
    <mergeCell ref="B9:J9"/>
    <mergeCell ref="B8:J8"/>
    <mergeCell ref="B13:J13"/>
    <mergeCell ref="B12:J12"/>
    <mergeCell ref="S13:U13"/>
    <mergeCell ref="V13:X13"/>
    <mergeCell ref="Y13:AA13"/>
    <mergeCell ref="S12:U12"/>
    <mergeCell ref="V12:X12"/>
    <mergeCell ref="Y12:AA12"/>
    <mergeCell ref="O21:Q21"/>
    <mergeCell ref="K21:L21"/>
    <mergeCell ref="B21:J22"/>
    <mergeCell ref="M21:M22"/>
    <mergeCell ref="B18:G19"/>
    <mergeCell ref="N18:V18"/>
    <mergeCell ref="R21:R22"/>
    <mergeCell ref="S21:U22"/>
    <mergeCell ref="V21:X22"/>
    <mergeCell ref="W19:Y19"/>
    <mergeCell ref="W18:Y18"/>
    <mergeCell ref="B24:J24"/>
    <mergeCell ref="B23:J23"/>
    <mergeCell ref="H18:L19"/>
    <mergeCell ref="M18:M19"/>
    <mergeCell ref="N21:N22"/>
    <mergeCell ref="B28:J28"/>
    <mergeCell ref="B27:J27"/>
    <mergeCell ref="S28:U28"/>
    <mergeCell ref="V28:X28"/>
    <mergeCell ref="Z19:AA19"/>
    <mergeCell ref="Y21:AA22"/>
    <mergeCell ref="Y23:AA23"/>
    <mergeCell ref="B26:J26"/>
    <mergeCell ref="S24:U24"/>
    <mergeCell ref="V24:X24"/>
    <mergeCell ref="Y24:AA24"/>
    <mergeCell ref="B25:J25"/>
    <mergeCell ref="S26:U26"/>
    <mergeCell ref="V26:X26"/>
    <mergeCell ref="Y26:AA26"/>
    <mergeCell ref="S25:U25"/>
    <mergeCell ref="Y28:AA28"/>
    <mergeCell ref="S27:U27"/>
    <mergeCell ref="V27:X27"/>
    <mergeCell ref="Y27:AA27"/>
    <mergeCell ref="S23:U23"/>
    <mergeCell ref="V23:X23"/>
    <mergeCell ref="V25:X25"/>
    <mergeCell ref="Y25:AA25"/>
  </mergeCells>
  <phoneticPr fontId="1"/>
  <dataValidations count="7">
    <dataValidation type="list" allowBlank="1" showInputMessage="1" showErrorMessage="1" sqref="N9:N13 N24:N28">
      <formula1>"1年,2年,3年"</formula1>
    </dataValidation>
    <dataValidation type="whole" imeMode="off" allowBlank="1" showInputMessage="1" showErrorMessage="1" sqref="S8:AA13 O8:Q13 O23:Q28 S23:AA28">
      <formula1>1</formula1>
      <formula2>3000</formula2>
    </dataValidation>
    <dataValidation type="whole" imeMode="off" allowBlank="1" showInputMessage="1" showErrorMessage="1" sqref="W3:Y4 W18:Y19">
      <formula1>1</formula1>
      <formula2>100</formula2>
    </dataValidation>
    <dataValidation type="list" allowBlank="1" showInputMessage="1" showErrorMessage="1" sqref="N8 N23">
      <formula1>"初段,二段,三段,四段,五段,六段,七段,八段,九段,十段 "</formula1>
    </dataValidation>
    <dataValidation type="textLength" imeMode="off" operator="equal" allowBlank="1" showInputMessage="1" showErrorMessage="1" errorTitle="登録ＩＤ桁数が違います！" error="登録ＩＤナンバー９桁を入力して下さい。_x000a_（桁数が一致しません）" sqref="R23:R28 R8:R13">
      <formula1>9</formula1>
    </dataValidation>
    <dataValidation imeMode="on" allowBlank="1" showInputMessage="1" showErrorMessage="1" sqref="H3:L4 H18:L19 K8:L13 K23:L28"/>
    <dataValidation imeMode="hiragana" allowBlank="1" showInputMessage="1" showErrorMessage="1" sqref="M23:M28 M8:M13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fitToHeight="0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7" tint="0.79998168889431442"/>
  </sheetPr>
  <dimension ref="A1:WVZ38"/>
  <sheetViews>
    <sheetView showGridLines="0" showRowColHeaders="0" zoomScaleNormal="100" workbookViewId="0">
      <pane ySplit="5" topLeftCell="A6" activePane="bottomLeft" state="frozen"/>
      <selection pane="bottomLeft" activeCell="K14" sqref="K14"/>
    </sheetView>
  </sheetViews>
  <sheetFormatPr defaultColWidth="0" defaultRowHeight="13.5" zeroHeight="1" x14ac:dyDescent="0.4"/>
  <cols>
    <col min="1" max="1" width="5.625" style="29" customWidth="1"/>
    <col min="2" max="5" width="5.625" style="29" hidden="1" customWidth="1"/>
    <col min="6" max="6" width="23.375" style="29" customWidth="1"/>
    <col min="7" max="7" width="4.625" style="29" customWidth="1"/>
    <col min="8" max="8" width="16.875" style="29" bestFit="1" customWidth="1"/>
    <col min="9" max="9" width="6.625" style="29" customWidth="1"/>
    <col min="10" max="18" width="6.125" style="29" customWidth="1"/>
    <col min="19" max="19" width="2.125" style="29" customWidth="1"/>
    <col min="20" max="260" width="8.25" style="29" hidden="1"/>
    <col min="261" max="261" width="5.625" style="29" hidden="1"/>
    <col min="262" max="262" width="23.375" style="29" hidden="1"/>
    <col min="263" max="263" width="4.625" style="29" hidden="1"/>
    <col min="264" max="264" width="22.25" style="29" hidden="1"/>
    <col min="265" max="265" width="6.625" style="29" hidden="1"/>
    <col min="266" max="274" width="6.125" style="29" hidden="1"/>
    <col min="275" max="516" width="8.25" style="29" hidden="1"/>
    <col min="517" max="517" width="5.625" style="29" hidden="1"/>
    <col min="518" max="518" width="23.375" style="29" hidden="1"/>
    <col min="519" max="519" width="4.625" style="29" hidden="1"/>
    <col min="520" max="520" width="22.25" style="29" hidden="1"/>
    <col min="521" max="521" width="6.625" style="29" hidden="1"/>
    <col min="522" max="530" width="6.125" style="29" hidden="1"/>
    <col min="531" max="772" width="8.25" style="29" hidden="1"/>
    <col min="773" max="773" width="5.625" style="29" hidden="1"/>
    <col min="774" max="774" width="23.375" style="29" hidden="1"/>
    <col min="775" max="775" width="4.625" style="29" hidden="1"/>
    <col min="776" max="776" width="22.25" style="29" hidden="1"/>
    <col min="777" max="777" width="6.625" style="29" hidden="1"/>
    <col min="778" max="786" width="6.125" style="29" hidden="1"/>
    <col min="787" max="1028" width="8.25" style="29" hidden="1"/>
    <col min="1029" max="1029" width="5.625" style="29" hidden="1"/>
    <col min="1030" max="1030" width="23.375" style="29" hidden="1"/>
    <col min="1031" max="1031" width="4.625" style="29" hidden="1"/>
    <col min="1032" max="1032" width="22.25" style="29" hidden="1"/>
    <col min="1033" max="1033" width="6.625" style="29" hidden="1"/>
    <col min="1034" max="1042" width="6.125" style="29" hidden="1"/>
    <col min="1043" max="1284" width="8.25" style="29" hidden="1"/>
    <col min="1285" max="1285" width="5.625" style="29" hidden="1"/>
    <col min="1286" max="1286" width="23.375" style="29" hidden="1"/>
    <col min="1287" max="1287" width="4.625" style="29" hidden="1"/>
    <col min="1288" max="1288" width="22.25" style="29" hidden="1"/>
    <col min="1289" max="1289" width="6.625" style="29" hidden="1"/>
    <col min="1290" max="1298" width="6.125" style="29" hidden="1"/>
    <col min="1299" max="1540" width="8.25" style="29" hidden="1"/>
    <col min="1541" max="1541" width="5.625" style="29" hidden="1"/>
    <col min="1542" max="1542" width="23.375" style="29" hidden="1"/>
    <col min="1543" max="1543" width="4.625" style="29" hidden="1"/>
    <col min="1544" max="1544" width="22.25" style="29" hidden="1"/>
    <col min="1545" max="1545" width="6.625" style="29" hidden="1"/>
    <col min="1546" max="1554" width="6.125" style="29" hidden="1"/>
    <col min="1555" max="1796" width="8.25" style="29" hidden="1"/>
    <col min="1797" max="1797" width="5.625" style="29" hidden="1"/>
    <col min="1798" max="1798" width="23.375" style="29" hidden="1"/>
    <col min="1799" max="1799" width="4.625" style="29" hidden="1"/>
    <col min="1800" max="1800" width="22.25" style="29" hidden="1"/>
    <col min="1801" max="1801" width="6.625" style="29" hidden="1"/>
    <col min="1802" max="1810" width="6.125" style="29" hidden="1"/>
    <col min="1811" max="2052" width="8.25" style="29" hidden="1"/>
    <col min="2053" max="2053" width="5.625" style="29" hidden="1"/>
    <col min="2054" max="2054" width="23.375" style="29" hidden="1"/>
    <col min="2055" max="2055" width="4.625" style="29" hidden="1"/>
    <col min="2056" max="2056" width="22.25" style="29" hidden="1"/>
    <col min="2057" max="2057" width="6.625" style="29" hidden="1"/>
    <col min="2058" max="2066" width="6.125" style="29" hidden="1"/>
    <col min="2067" max="2308" width="8.25" style="29" hidden="1"/>
    <col min="2309" max="2309" width="5.625" style="29" hidden="1"/>
    <col min="2310" max="2310" width="23.375" style="29" hidden="1"/>
    <col min="2311" max="2311" width="4.625" style="29" hidden="1"/>
    <col min="2312" max="2312" width="22.25" style="29" hidden="1"/>
    <col min="2313" max="2313" width="6.625" style="29" hidden="1"/>
    <col min="2314" max="2322" width="6.125" style="29" hidden="1"/>
    <col min="2323" max="2564" width="8.25" style="29" hidden="1"/>
    <col min="2565" max="2565" width="5.625" style="29" hidden="1"/>
    <col min="2566" max="2566" width="23.375" style="29" hidden="1"/>
    <col min="2567" max="2567" width="4.625" style="29" hidden="1"/>
    <col min="2568" max="2568" width="22.25" style="29" hidden="1"/>
    <col min="2569" max="2569" width="6.625" style="29" hidden="1"/>
    <col min="2570" max="2578" width="6.125" style="29" hidden="1"/>
    <col min="2579" max="2820" width="8.25" style="29" hidden="1"/>
    <col min="2821" max="2821" width="5.625" style="29" hidden="1"/>
    <col min="2822" max="2822" width="23.375" style="29" hidden="1"/>
    <col min="2823" max="2823" width="4.625" style="29" hidden="1"/>
    <col min="2824" max="2824" width="22.25" style="29" hidden="1"/>
    <col min="2825" max="2825" width="6.625" style="29" hidden="1"/>
    <col min="2826" max="2834" width="6.125" style="29" hidden="1"/>
    <col min="2835" max="3076" width="8.25" style="29" hidden="1"/>
    <col min="3077" max="3077" width="5.625" style="29" hidden="1"/>
    <col min="3078" max="3078" width="23.375" style="29" hidden="1"/>
    <col min="3079" max="3079" width="4.625" style="29" hidden="1"/>
    <col min="3080" max="3080" width="22.25" style="29" hidden="1"/>
    <col min="3081" max="3081" width="6.625" style="29" hidden="1"/>
    <col min="3082" max="3090" width="6.125" style="29" hidden="1"/>
    <col min="3091" max="3332" width="8.25" style="29" hidden="1"/>
    <col min="3333" max="3333" width="5.625" style="29" hidden="1"/>
    <col min="3334" max="3334" width="23.375" style="29" hidden="1"/>
    <col min="3335" max="3335" width="4.625" style="29" hidden="1"/>
    <col min="3336" max="3336" width="22.25" style="29" hidden="1"/>
    <col min="3337" max="3337" width="6.625" style="29" hidden="1"/>
    <col min="3338" max="3346" width="6.125" style="29" hidden="1"/>
    <col min="3347" max="3588" width="8.25" style="29" hidden="1"/>
    <col min="3589" max="3589" width="5.625" style="29" hidden="1"/>
    <col min="3590" max="3590" width="23.375" style="29" hidden="1"/>
    <col min="3591" max="3591" width="4.625" style="29" hidden="1"/>
    <col min="3592" max="3592" width="22.25" style="29" hidden="1"/>
    <col min="3593" max="3593" width="6.625" style="29" hidden="1"/>
    <col min="3594" max="3602" width="6.125" style="29" hidden="1"/>
    <col min="3603" max="3844" width="8.25" style="29" hidden="1"/>
    <col min="3845" max="3845" width="5.625" style="29" hidden="1"/>
    <col min="3846" max="3846" width="23.375" style="29" hidden="1"/>
    <col min="3847" max="3847" width="4.625" style="29" hidden="1"/>
    <col min="3848" max="3848" width="22.25" style="29" hidden="1"/>
    <col min="3849" max="3849" width="6.625" style="29" hidden="1"/>
    <col min="3850" max="3858" width="6.125" style="29" hidden="1"/>
    <col min="3859" max="4100" width="8.25" style="29" hidden="1"/>
    <col min="4101" max="4101" width="5.625" style="29" hidden="1"/>
    <col min="4102" max="4102" width="23.375" style="29" hidden="1"/>
    <col min="4103" max="4103" width="4.625" style="29" hidden="1"/>
    <col min="4104" max="4104" width="22.25" style="29" hidden="1"/>
    <col min="4105" max="4105" width="6.625" style="29" hidden="1"/>
    <col min="4106" max="4114" width="6.125" style="29" hidden="1"/>
    <col min="4115" max="4356" width="8.25" style="29" hidden="1"/>
    <col min="4357" max="4357" width="5.625" style="29" hidden="1"/>
    <col min="4358" max="4358" width="23.375" style="29" hidden="1"/>
    <col min="4359" max="4359" width="4.625" style="29" hidden="1"/>
    <col min="4360" max="4360" width="22.25" style="29" hidden="1"/>
    <col min="4361" max="4361" width="6.625" style="29" hidden="1"/>
    <col min="4362" max="4370" width="6.125" style="29" hidden="1"/>
    <col min="4371" max="4612" width="8.25" style="29" hidden="1"/>
    <col min="4613" max="4613" width="5.625" style="29" hidden="1"/>
    <col min="4614" max="4614" width="23.375" style="29" hidden="1"/>
    <col min="4615" max="4615" width="4.625" style="29" hidden="1"/>
    <col min="4616" max="4616" width="22.25" style="29" hidden="1"/>
    <col min="4617" max="4617" width="6.625" style="29" hidden="1"/>
    <col min="4618" max="4626" width="6.125" style="29" hidden="1"/>
    <col min="4627" max="4868" width="8.25" style="29" hidden="1"/>
    <col min="4869" max="4869" width="5.625" style="29" hidden="1"/>
    <col min="4870" max="4870" width="23.375" style="29" hidden="1"/>
    <col min="4871" max="4871" width="4.625" style="29" hidden="1"/>
    <col min="4872" max="4872" width="22.25" style="29" hidden="1"/>
    <col min="4873" max="4873" width="6.625" style="29" hidden="1"/>
    <col min="4874" max="4882" width="6.125" style="29" hidden="1"/>
    <col min="4883" max="5124" width="8.25" style="29" hidden="1"/>
    <col min="5125" max="5125" width="5.625" style="29" hidden="1"/>
    <col min="5126" max="5126" width="23.375" style="29" hidden="1"/>
    <col min="5127" max="5127" width="4.625" style="29" hidden="1"/>
    <col min="5128" max="5128" width="22.25" style="29" hidden="1"/>
    <col min="5129" max="5129" width="6.625" style="29" hidden="1"/>
    <col min="5130" max="5138" width="6.125" style="29" hidden="1"/>
    <col min="5139" max="5380" width="8.25" style="29" hidden="1"/>
    <col min="5381" max="5381" width="5.625" style="29" hidden="1"/>
    <col min="5382" max="5382" width="23.375" style="29" hidden="1"/>
    <col min="5383" max="5383" width="4.625" style="29" hidden="1"/>
    <col min="5384" max="5384" width="22.25" style="29" hidden="1"/>
    <col min="5385" max="5385" width="6.625" style="29" hidden="1"/>
    <col min="5386" max="5394" width="6.125" style="29" hidden="1"/>
    <col min="5395" max="5636" width="8.25" style="29" hidden="1"/>
    <col min="5637" max="5637" width="5.625" style="29" hidden="1"/>
    <col min="5638" max="5638" width="23.375" style="29" hidden="1"/>
    <col min="5639" max="5639" width="4.625" style="29" hidden="1"/>
    <col min="5640" max="5640" width="22.25" style="29" hidden="1"/>
    <col min="5641" max="5641" width="6.625" style="29" hidden="1"/>
    <col min="5642" max="5650" width="6.125" style="29" hidden="1"/>
    <col min="5651" max="5892" width="8.25" style="29" hidden="1"/>
    <col min="5893" max="5893" width="5.625" style="29" hidden="1"/>
    <col min="5894" max="5894" width="23.375" style="29" hidden="1"/>
    <col min="5895" max="5895" width="4.625" style="29" hidden="1"/>
    <col min="5896" max="5896" width="22.25" style="29" hidden="1"/>
    <col min="5897" max="5897" width="6.625" style="29" hidden="1"/>
    <col min="5898" max="5906" width="6.125" style="29" hidden="1"/>
    <col min="5907" max="6148" width="8.25" style="29" hidden="1"/>
    <col min="6149" max="6149" width="5.625" style="29" hidden="1"/>
    <col min="6150" max="6150" width="23.375" style="29" hidden="1"/>
    <col min="6151" max="6151" width="4.625" style="29" hidden="1"/>
    <col min="6152" max="6152" width="22.25" style="29" hidden="1"/>
    <col min="6153" max="6153" width="6.625" style="29" hidden="1"/>
    <col min="6154" max="6162" width="6.125" style="29" hidden="1"/>
    <col min="6163" max="6404" width="8.25" style="29" hidden="1"/>
    <col min="6405" max="6405" width="5.625" style="29" hidden="1"/>
    <col min="6406" max="6406" width="23.375" style="29" hidden="1"/>
    <col min="6407" max="6407" width="4.625" style="29" hidden="1"/>
    <col min="6408" max="6408" width="22.25" style="29" hidden="1"/>
    <col min="6409" max="6409" width="6.625" style="29" hidden="1"/>
    <col min="6410" max="6418" width="6.125" style="29" hidden="1"/>
    <col min="6419" max="6660" width="8.25" style="29" hidden="1"/>
    <col min="6661" max="6661" width="5.625" style="29" hidden="1"/>
    <col min="6662" max="6662" width="23.375" style="29" hidden="1"/>
    <col min="6663" max="6663" width="4.625" style="29" hidden="1"/>
    <col min="6664" max="6664" width="22.25" style="29" hidden="1"/>
    <col min="6665" max="6665" width="6.625" style="29" hidden="1"/>
    <col min="6666" max="6674" width="6.125" style="29" hidden="1"/>
    <col min="6675" max="6916" width="8.25" style="29" hidden="1"/>
    <col min="6917" max="6917" width="5.625" style="29" hidden="1"/>
    <col min="6918" max="6918" width="23.375" style="29" hidden="1"/>
    <col min="6919" max="6919" width="4.625" style="29" hidden="1"/>
    <col min="6920" max="6920" width="22.25" style="29" hidden="1"/>
    <col min="6921" max="6921" width="6.625" style="29" hidden="1"/>
    <col min="6922" max="6930" width="6.125" style="29" hidden="1"/>
    <col min="6931" max="7172" width="8.25" style="29" hidden="1"/>
    <col min="7173" max="7173" width="5.625" style="29" hidden="1"/>
    <col min="7174" max="7174" width="23.375" style="29" hidden="1"/>
    <col min="7175" max="7175" width="4.625" style="29" hidden="1"/>
    <col min="7176" max="7176" width="22.25" style="29" hidden="1"/>
    <col min="7177" max="7177" width="6.625" style="29" hidden="1"/>
    <col min="7178" max="7186" width="6.125" style="29" hidden="1"/>
    <col min="7187" max="7428" width="8.25" style="29" hidden="1"/>
    <col min="7429" max="7429" width="5.625" style="29" hidden="1"/>
    <col min="7430" max="7430" width="23.375" style="29" hidden="1"/>
    <col min="7431" max="7431" width="4.625" style="29" hidden="1"/>
    <col min="7432" max="7432" width="22.25" style="29" hidden="1"/>
    <col min="7433" max="7433" width="6.625" style="29" hidden="1"/>
    <col min="7434" max="7442" width="6.125" style="29" hidden="1"/>
    <col min="7443" max="7684" width="8.25" style="29" hidden="1"/>
    <col min="7685" max="7685" width="5.625" style="29" hidden="1"/>
    <col min="7686" max="7686" width="23.375" style="29" hidden="1"/>
    <col min="7687" max="7687" width="4.625" style="29" hidden="1"/>
    <col min="7688" max="7688" width="22.25" style="29" hidden="1"/>
    <col min="7689" max="7689" width="6.625" style="29" hidden="1"/>
    <col min="7690" max="7698" width="6.125" style="29" hidden="1"/>
    <col min="7699" max="7940" width="8.25" style="29" hidden="1"/>
    <col min="7941" max="7941" width="5.625" style="29" hidden="1"/>
    <col min="7942" max="7942" width="23.375" style="29" hidden="1"/>
    <col min="7943" max="7943" width="4.625" style="29" hidden="1"/>
    <col min="7944" max="7944" width="22.25" style="29" hidden="1"/>
    <col min="7945" max="7945" width="6.625" style="29" hidden="1"/>
    <col min="7946" max="7954" width="6.125" style="29" hidden="1"/>
    <col min="7955" max="8196" width="8.25" style="29" hidden="1"/>
    <col min="8197" max="8197" width="5.625" style="29" hidden="1"/>
    <col min="8198" max="8198" width="23.375" style="29" hidden="1"/>
    <col min="8199" max="8199" width="4.625" style="29" hidden="1"/>
    <col min="8200" max="8200" width="22.25" style="29" hidden="1"/>
    <col min="8201" max="8201" width="6.625" style="29" hidden="1"/>
    <col min="8202" max="8210" width="6.125" style="29" hidden="1"/>
    <col min="8211" max="8452" width="8.25" style="29" hidden="1"/>
    <col min="8453" max="8453" width="5.625" style="29" hidden="1"/>
    <col min="8454" max="8454" width="23.375" style="29" hidden="1"/>
    <col min="8455" max="8455" width="4.625" style="29" hidden="1"/>
    <col min="8456" max="8456" width="22.25" style="29" hidden="1"/>
    <col min="8457" max="8457" width="6.625" style="29" hidden="1"/>
    <col min="8458" max="8466" width="6.125" style="29" hidden="1"/>
    <col min="8467" max="8708" width="8.25" style="29" hidden="1"/>
    <col min="8709" max="8709" width="5.625" style="29" hidden="1"/>
    <col min="8710" max="8710" width="23.375" style="29" hidden="1"/>
    <col min="8711" max="8711" width="4.625" style="29" hidden="1"/>
    <col min="8712" max="8712" width="22.25" style="29" hidden="1"/>
    <col min="8713" max="8713" width="6.625" style="29" hidden="1"/>
    <col min="8714" max="8722" width="6.125" style="29" hidden="1"/>
    <col min="8723" max="8964" width="8.25" style="29" hidden="1"/>
    <col min="8965" max="8965" width="5.625" style="29" hidden="1"/>
    <col min="8966" max="8966" width="23.375" style="29" hidden="1"/>
    <col min="8967" max="8967" width="4.625" style="29" hidden="1"/>
    <col min="8968" max="8968" width="22.25" style="29" hidden="1"/>
    <col min="8969" max="8969" width="6.625" style="29" hidden="1"/>
    <col min="8970" max="8978" width="6.125" style="29" hidden="1"/>
    <col min="8979" max="9220" width="8.25" style="29" hidden="1"/>
    <col min="9221" max="9221" width="5.625" style="29" hidden="1"/>
    <col min="9222" max="9222" width="23.375" style="29" hidden="1"/>
    <col min="9223" max="9223" width="4.625" style="29" hidden="1"/>
    <col min="9224" max="9224" width="22.25" style="29" hidden="1"/>
    <col min="9225" max="9225" width="6.625" style="29" hidden="1"/>
    <col min="9226" max="9234" width="6.125" style="29" hidden="1"/>
    <col min="9235" max="9476" width="8.25" style="29" hidden="1"/>
    <col min="9477" max="9477" width="5.625" style="29" hidden="1"/>
    <col min="9478" max="9478" width="23.375" style="29" hidden="1"/>
    <col min="9479" max="9479" width="4.625" style="29" hidden="1"/>
    <col min="9480" max="9480" width="22.25" style="29" hidden="1"/>
    <col min="9481" max="9481" width="6.625" style="29" hidden="1"/>
    <col min="9482" max="9490" width="6.125" style="29" hidden="1"/>
    <col min="9491" max="9732" width="8.25" style="29" hidden="1"/>
    <col min="9733" max="9733" width="5.625" style="29" hidden="1"/>
    <col min="9734" max="9734" width="23.375" style="29" hidden="1"/>
    <col min="9735" max="9735" width="4.625" style="29" hidden="1"/>
    <col min="9736" max="9736" width="22.25" style="29" hidden="1"/>
    <col min="9737" max="9737" width="6.625" style="29" hidden="1"/>
    <col min="9738" max="9746" width="6.125" style="29" hidden="1"/>
    <col min="9747" max="9988" width="8.25" style="29" hidden="1"/>
    <col min="9989" max="9989" width="5.625" style="29" hidden="1"/>
    <col min="9990" max="9990" width="23.375" style="29" hidden="1"/>
    <col min="9991" max="9991" width="4.625" style="29" hidden="1"/>
    <col min="9992" max="9992" width="22.25" style="29" hidden="1"/>
    <col min="9993" max="9993" width="6.625" style="29" hidden="1"/>
    <col min="9994" max="10002" width="6.125" style="29" hidden="1"/>
    <col min="10003" max="10244" width="8.25" style="29" hidden="1"/>
    <col min="10245" max="10245" width="5.625" style="29" hidden="1"/>
    <col min="10246" max="10246" width="23.375" style="29" hidden="1"/>
    <col min="10247" max="10247" width="4.625" style="29" hidden="1"/>
    <col min="10248" max="10248" width="22.25" style="29" hidden="1"/>
    <col min="10249" max="10249" width="6.625" style="29" hidden="1"/>
    <col min="10250" max="10258" width="6.125" style="29" hidden="1"/>
    <col min="10259" max="10500" width="8.25" style="29" hidden="1"/>
    <col min="10501" max="10501" width="5.625" style="29" hidden="1"/>
    <col min="10502" max="10502" width="23.375" style="29" hidden="1"/>
    <col min="10503" max="10503" width="4.625" style="29" hidden="1"/>
    <col min="10504" max="10504" width="22.25" style="29" hidden="1"/>
    <col min="10505" max="10505" width="6.625" style="29" hidden="1"/>
    <col min="10506" max="10514" width="6.125" style="29" hidden="1"/>
    <col min="10515" max="10756" width="8.25" style="29" hidden="1"/>
    <col min="10757" max="10757" width="5.625" style="29" hidden="1"/>
    <col min="10758" max="10758" width="23.375" style="29" hidden="1"/>
    <col min="10759" max="10759" width="4.625" style="29" hidden="1"/>
    <col min="10760" max="10760" width="22.25" style="29" hidden="1"/>
    <col min="10761" max="10761" width="6.625" style="29" hidden="1"/>
    <col min="10762" max="10770" width="6.125" style="29" hidden="1"/>
    <col min="10771" max="11012" width="8.25" style="29" hidden="1"/>
    <col min="11013" max="11013" width="5.625" style="29" hidden="1"/>
    <col min="11014" max="11014" width="23.375" style="29" hidden="1"/>
    <col min="11015" max="11015" width="4.625" style="29" hidden="1"/>
    <col min="11016" max="11016" width="22.25" style="29" hidden="1"/>
    <col min="11017" max="11017" width="6.625" style="29" hidden="1"/>
    <col min="11018" max="11026" width="6.125" style="29" hidden="1"/>
    <col min="11027" max="11268" width="8.25" style="29" hidden="1"/>
    <col min="11269" max="11269" width="5.625" style="29" hidden="1"/>
    <col min="11270" max="11270" width="23.375" style="29" hidden="1"/>
    <col min="11271" max="11271" width="4.625" style="29" hidden="1"/>
    <col min="11272" max="11272" width="22.25" style="29" hidden="1"/>
    <col min="11273" max="11273" width="6.625" style="29" hidden="1"/>
    <col min="11274" max="11282" width="6.125" style="29" hidden="1"/>
    <col min="11283" max="11524" width="8.25" style="29" hidden="1"/>
    <col min="11525" max="11525" width="5.625" style="29" hidden="1"/>
    <col min="11526" max="11526" width="23.375" style="29" hidden="1"/>
    <col min="11527" max="11527" width="4.625" style="29" hidden="1"/>
    <col min="11528" max="11528" width="22.25" style="29" hidden="1"/>
    <col min="11529" max="11529" width="6.625" style="29" hidden="1"/>
    <col min="11530" max="11538" width="6.125" style="29" hidden="1"/>
    <col min="11539" max="11780" width="8.25" style="29" hidden="1"/>
    <col min="11781" max="11781" width="5.625" style="29" hidden="1"/>
    <col min="11782" max="11782" width="23.375" style="29" hidden="1"/>
    <col min="11783" max="11783" width="4.625" style="29" hidden="1"/>
    <col min="11784" max="11784" width="22.25" style="29" hidden="1"/>
    <col min="11785" max="11785" width="6.625" style="29" hidden="1"/>
    <col min="11786" max="11794" width="6.125" style="29" hidden="1"/>
    <col min="11795" max="12036" width="8.25" style="29" hidden="1"/>
    <col min="12037" max="12037" width="5.625" style="29" hidden="1"/>
    <col min="12038" max="12038" width="23.375" style="29" hidden="1"/>
    <col min="12039" max="12039" width="4.625" style="29" hidden="1"/>
    <col min="12040" max="12040" width="22.25" style="29" hidden="1"/>
    <col min="12041" max="12041" width="6.625" style="29" hidden="1"/>
    <col min="12042" max="12050" width="6.125" style="29" hidden="1"/>
    <col min="12051" max="12292" width="8.25" style="29" hidden="1"/>
    <col min="12293" max="12293" width="5.625" style="29" hidden="1"/>
    <col min="12294" max="12294" width="23.375" style="29" hidden="1"/>
    <col min="12295" max="12295" width="4.625" style="29" hidden="1"/>
    <col min="12296" max="12296" width="22.25" style="29" hidden="1"/>
    <col min="12297" max="12297" width="6.625" style="29" hidden="1"/>
    <col min="12298" max="12306" width="6.125" style="29" hidden="1"/>
    <col min="12307" max="12548" width="8.25" style="29" hidden="1"/>
    <col min="12549" max="12549" width="5.625" style="29" hidden="1"/>
    <col min="12550" max="12550" width="23.375" style="29" hidden="1"/>
    <col min="12551" max="12551" width="4.625" style="29" hidden="1"/>
    <col min="12552" max="12552" width="22.25" style="29" hidden="1"/>
    <col min="12553" max="12553" width="6.625" style="29" hidden="1"/>
    <col min="12554" max="12562" width="6.125" style="29" hidden="1"/>
    <col min="12563" max="12804" width="8.25" style="29" hidden="1"/>
    <col min="12805" max="12805" width="5.625" style="29" hidden="1"/>
    <col min="12806" max="12806" width="23.375" style="29" hidden="1"/>
    <col min="12807" max="12807" width="4.625" style="29" hidden="1"/>
    <col min="12808" max="12808" width="22.25" style="29" hidden="1"/>
    <col min="12809" max="12809" width="6.625" style="29" hidden="1"/>
    <col min="12810" max="12818" width="6.125" style="29" hidden="1"/>
    <col min="12819" max="13060" width="8.25" style="29" hidden="1"/>
    <col min="13061" max="13061" width="5.625" style="29" hidden="1"/>
    <col min="13062" max="13062" width="23.375" style="29" hidden="1"/>
    <col min="13063" max="13063" width="4.625" style="29" hidden="1"/>
    <col min="13064" max="13064" width="22.25" style="29" hidden="1"/>
    <col min="13065" max="13065" width="6.625" style="29" hidden="1"/>
    <col min="13066" max="13074" width="6.125" style="29" hidden="1"/>
    <col min="13075" max="13316" width="8.25" style="29" hidden="1"/>
    <col min="13317" max="13317" width="5.625" style="29" hidden="1"/>
    <col min="13318" max="13318" width="23.375" style="29" hidden="1"/>
    <col min="13319" max="13319" width="4.625" style="29" hidden="1"/>
    <col min="13320" max="13320" width="22.25" style="29" hidden="1"/>
    <col min="13321" max="13321" width="6.625" style="29" hidden="1"/>
    <col min="13322" max="13330" width="6.125" style="29" hidden="1"/>
    <col min="13331" max="13572" width="8.25" style="29" hidden="1"/>
    <col min="13573" max="13573" width="5.625" style="29" hidden="1"/>
    <col min="13574" max="13574" width="23.375" style="29" hidden="1"/>
    <col min="13575" max="13575" width="4.625" style="29" hidden="1"/>
    <col min="13576" max="13576" width="22.25" style="29" hidden="1"/>
    <col min="13577" max="13577" width="6.625" style="29" hidden="1"/>
    <col min="13578" max="13586" width="6.125" style="29" hidden="1"/>
    <col min="13587" max="13828" width="8.25" style="29" hidden="1"/>
    <col min="13829" max="13829" width="5.625" style="29" hidden="1"/>
    <col min="13830" max="13830" width="23.375" style="29" hidden="1"/>
    <col min="13831" max="13831" width="4.625" style="29" hidden="1"/>
    <col min="13832" max="13832" width="22.25" style="29" hidden="1"/>
    <col min="13833" max="13833" width="6.625" style="29" hidden="1"/>
    <col min="13834" max="13842" width="6.125" style="29" hidden="1"/>
    <col min="13843" max="14084" width="8.25" style="29" hidden="1"/>
    <col min="14085" max="14085" width="5.625" style="29" hidden="1"/>
    <col min="14086" max="14086" width="23.375" style="29" hidden="1"/>
    <col min="14087" max="14087" width="4.625" style="29" hidden="1"/>
    <col min="14088" max="14088" width="22.25" style="29" hidden="1"/>
    <col min="14089" max="14089" width="6.625" style="29" hidden="1"/>
    <col min="14090" max="14098" width="6.125" style="29" hidden="1"/>
    <col min="14099" max="14340" width="8.25" style="29" hidden="1"/>
    <col min="14341" max="14341" width="5.625" style="29" hidden="1"/>
    <col min="14342" max="14342" width="23.375" style="29" hidden="1"/>
    <col min="14343" max="14343" width="4.625" style="29" hidden="1"/>
    <col min="14344" max="14344" width="22.25" style="29" hidden="1"/>
    <col min="14345" max="14345" width="6.625" style="29" hidden="1"/>
    <col min="14346" max="14354" width="6.125" style="29" hidden="1"/>
    <col min="14355" max="14596" width="8.25" style="29" hidden="1"/>
    <col min="14597" max="14597" width="5.625" style="29" hidden="1"/>
    <col min="14598" max="14598" width="23.375" style="29" hidden="1"/>
    <col min="14599" max="14599" width="4.625" style="29" hidden="1"/>
    <col min="14600" max="14600" width="22.25" style="29" hidden="1"/>
    <col min="14601" max="14601" width="6.625" style="29" hidden="1"/>
    <col min="14602" max="14610" width="6.125" style="29" hidden="1"/>
    <col min="14611" max="14852" width="8.25" style="29" hidden="1"/>
    <col min="14853" max="14853" width="5.625" style="29" hidden="1"/>
    <col min="14854" max="14854" width="23.375" style="29" hidden="1"/>
    <col min="14855" max="14855" width="4.625" style="29" hidden="1"/>
    <col min="14856" max="14856" width="22.25" style="29" hidden="1"/>
    <col min="14857" max="14857" width="6.625" style="29" hidden="1"/>
    <col min="14858" max="14866" width="6.125" style="29" hidden="1"/>
    <col min="14867" max="15108" width="8.25" style="29" hidden="1"/>
    <col min="15109" max="15109" width="5.625" style="29" hidden="1"/>
    <col min="15110" max="15110" width="23.375" style="29" hidden="1"/>
    <col min="15111" max="15111" width="4.625" style="29" hidden="1"/>
    <col min="15112" max="15112" width="22.25" style="29" hidden="1"/>
    <col min="15113" max="15113" width="6.625" style="29" hidden="1"/>
    <col min="15114" max="15122" width="6.125" style="29" hidden="1"/>
    <col min="15123" max="15364" width="8.25" style="29" hidden="1"/>
    <col min="15365" max="15365" width="5.625" style="29" hidden="1"/>
    <col min="15366" max="15366" width="23.375" style="29" hidden="1"/>
    <col min="15367" max="15367" width="4.625" style="29" hidden="1"/>
    <col min="15368" max="15368" width="22.25" style="29" hidden="1"/>
    <col min="15369" max="15369" width="6.625" style="29" hidden="1"/>
    <col min="15370" max="15378" width="6.125" style="29" hidden="1"/>
    <col min="15379" max="15620" width="8.25" style="29" hidden="1"/>
    <col min="15621" max="15621" width="5.625" style="29" hidden="1"/>
    <col min="15622" max="15622" width="23.375" style="29" hidden="1"/>
    <col min="15623" max="15623" width="4.625" style="29" hidden="1"/>
    <col min="15624" max="15624" width="22.25" style="29" hidden="1"/>
    <col min="15625" max="15625" width="6.625" style="29" hidden="1"/>
    <col min="15626" max="15634" width="6.125" style="29" hidden="1"/>
    <col min="15635" max="15876" width="8.25" style="29" hidden="1"/>
    <col min="15877" max="15877" width="5.625" style="29" hidden="1"/>
    <col min="15878" max="15878" width="23.375" style="29" hidden="1"/>
    <col min="15879" max="15879" width="4.625" style="29" hidden="1"/>
    <col min="15880" max="15880" width="22.25" style="29" hidden="1"/>
    <col min="15881" max="15881" width="6.625" style="29" hidden="1"/>
    <col min="15882" max="15890" width="6.125" style="29" hidden="1"/>
    <col min="15891" max="16132" width="8.25" style="29" hidden="1"/>
    <col min="16133" max="16133" width="5.625" style="29" hidden="1"/>
    <col min="16134" max="16134" width="23.375" style="29" hidden="1"/>
    <col min="16135" max="16135" width="4.625" style="29" hidden="1"/>
    <col min="16136" max="16136" width="22.25" style="29" hidden="1"/>
    <col min="16137" max="16137" width="6.625" style="29" hidden="1"/>
    <col min="16138" max="16146" width="6.125" style="29" hidden="1"/>
    <col min="16147" max="16384" width="8.25" style="29" hidden="1"/>
  </cols>
  <sheetData>
    <row r="1" spans="1:31" s="1" customFormat="1" ht="24" customHeight="1" x14ac:dyDescent="0.4">
      <c r="A1" s="335" t="s">
        <v>209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1" ht="9" customHeight="1" thickBot="1" x14ac:dyDescent="0.45">
      <c r="A2" s="26"/>
      <c r="B2" s="26"/>
      <c r="C2" s="26"/>
      <c r="D2" s="26"/>
      <c r="E2" s="26"/>
      <c r="F2" s="27"/>
      <c r="G2" s="27"/>
      <c r="H2" s="28"/>
    </row>
    <row r="3" spans="1:31" ht="24.75" customHeight="1" x14ac:dyDescent="0.4">
      <c r="A3" s="330"/>
      <c r="B3" s="107"/>
      <c r="C3" s="107"/>
      <c r="D3" s="107"/>
      <c r="E3" s="107"/>
      <c r="F3" s="332" t="s">
        <v>208</v>
      </c>
      <c r="G3" s="330" t="s">
        <v>198</v>
      </c>
      <c r="H3" s="332" t="s">
        <v>210</v>
      </c>
      <c r="I3" s="333" t="s">
        <v>199</v>
      </c>
      <c r="J3" s="336" t="s">
        <v>200</v>
      </c>
      <c r="K3" s="337"/>
      <c r="L3" s="338"/>
      <c r="M3" s="336" t="s">
        <v>201</v>
      </c>
      <c r="N3" s="337"/>
      <c r="O3" s="338"/>
      <c r="P3" s="339" t="s">
        <v>202</v>
      </c>
      <c r="Q3" s="337"/>
      <c r="R3" s="338"/>
      <c r="AE3" s="29">
        <f>COUNTIF(宿泊名簿!J6:J35,"○")*宿泊名簿!J5+COUNTIF(宿泊名簿!K6:K35,"○")*宿泊名簿!K5+COUNTIF(宿泊名簿!L6:L35,"○")</f>
        <v>0</v>
      </c>
    </row>
    <row r="4" spans="1:31" ht="24.75" customHeight="1" x14ac:dyDescent="0.4">
      <c r="A4" s="331"/>
      <c r="B4" s="108"/>
      <c r="C4" s="108" t="s">
        <v>319</v>
      </c>
      <c r="D4" s="108" t="s">
        <v>318</v>
      </c>
      <c r="E4" s="108" t="s">
        <v>317</v>
      </c>
      <c r="F4" s="331"/>
      <c r="G4" s="331"/>
      <c r="H4" s="331"/>
      <c r="I4" s="334"/>
      <c r="J4" s="35" t="s">
        <v>203</v>
      </c>
      <c r="K4" s="36" t="s">
        <v>204</v>
      </c>
      <c r="L4" s="37" t="s">
        <v>205</v>
      </c>
      <c r="M4" s="35" t="s">
        <v>203</v>
      </c>
      <c r="N4" s="36" t="s">
        <v>204</v>
      </c>
      <c r="O4" s="37" t="s">
        <v>205</v>
      </c>
      <c r="P4" s="38" t="s">
        <v>203</v>
      </c>
      <c r="Q4" s="36" t="s">
        <v>204</v>
      </c>
      <c r="R4" s="37" t="s">
        <v>205</v>
      </c>
    </row>
    <row r="5" spans="1:31" ht="13.5" customHeight="1" thickBot="1" x14ac:dyDescent="0.45">
      <c r="A5" s="50"/>
      <c r="B5" s="108"/>
      <c r="C5" s="108"/>
      <c r="D5" s="108"/>
      <c r="E5" s="108"/>
      <c r="F5" s="50"/>
      <c r="G5" s="50"/>
      <c r="H5" s="50"/>
      <c r="I5" s="51"/>
      <c r="J5" s="77">
        <f>初期設定!$AF$16</f>
        <v>5200</v>
      </c>
      <c r="K5" s="78">
        <f>初期設定!$P$16</f>
        <v>5900</v>
      </c>
      <c r="L5" s="79">
        <f>初期設定!$P$19</f>
        <v>4700</v>
      </c>
      <c r="M5" s="77">
        <f>初期設定!$AF$16</f>
        <v>5200</v>
      </c>
      <c r="N5" s="78">
        <f>初期設定!$P$16</f>
        <v>5900</v>
      </c>
      <c r="O5" s="79">
        <f>初期設定!$P$19</f>
        <v>4700</v>
      </c>
      <c r="P5" s="77">
        <f>初期設定!$AF$16</f>
        <v>5200</v>
      </c>
      <c r="Q5" s="78">
        <f>初期設定!$P$16</f>
        <v>5900</v>
      </c>
      <c r="R5" s="79">
        <f>初期設定!$P$19</f>
        <v>4700</v>
      </c>
    </row>
    <row r="6" spans="1:31" ht="17.100000000000001" customHeight="1" x14ac:dyDescent="0.4">
      <c r="A6" s="39">
        <v>1</v>
      </c>
      <c r="B6" s="110" t="str">
        <f>IF(F6="","",A6)</f>
        <v/>
      </c>
      <c r="C6" s="110" t="str">
        <f t="shared" ref="C6:C35" si="0">IF(D6="","",VLOOKUP(D6,県番号,2,FALSE))</f>
        <v/>
      </c>
      <c r="D6" s="110" t="str">
        <f>IF(F6="","",学校設定!$H$5)</f>
        <v/>
      </c>
      <c r="E6" s="110" t="str">
        <f>IF(F6="","",学校設定!$H$9)</f>
        <v/>
      </c>
      <c r="F6" s="30"/>
      <c r="G6" s="30"/>
      <c r="H6" s="30"/>
      <c r="I6" s="30"/>
      <c r="J6" s="61"/>
      <c r="K6" s="62"/>
      <c r="L6" s="63"/>
      <c r="M6" s="61"/>
      <c r="N6" s="62"/>
      <c r="O6" s="63"/>
      <c r="P6" s="64"/>
      <c r="Q6" s="62"/>
      <c r="R6" s="63"/>
    </row>
    <row r="7" spans="1:31" ht="17.100000000000001" customHeight="1" x14ac:dyDescent="0.4">
      <c r="A7" s="40">
        <v>2</v>
      </c>
      <c r="B7" s="111" t="str">
        <f t="shared" ref="B7:B35" si="1">IF(F7="","",A7)</f>
        <v/>
      </c>
      <c r="C7" s="111" t="str">
        <f t="shared" si="0"/>
        <v/>
      </c>
      <c r="D7" s="111" t="str">
        <f>IF(F7="","",学校設定!$H$5)</f>
        <v/>
      </c>
      <c r="E7" s="111" t="str">
        <f>IF(F7="","",学校設定!$H$9)</f>
        <v/>
      </c>
      <c r="F7" s="31"/>
      <c r="G7" s="31"/>
      <c r="H7" s="31"/>
      <c r="I7" s="31"/>
      <c r="J7" s="65"/>
      <c r="K7" s="66"/>
      <c r="L7" s="67"/>
      <c r="M7" s="65"/>
      <c r="N7" s="68"/>
      <c r="O7" s="69"/>
      <c r="P7" s="70"/>
      <c r="Q7" s="66"/>
      <c r="R7" s="69"/>
    </row>
    <row r="8" spans="1:31" ht="17.100000000000001" customHeight="1" x14ac:dyDescent="0.4">
      <c r="A8" s="40">
        <v>3</v>
      </c>
      <c r="B8" s="111" t="str">
        <f t="shared" si="1"/>
        <v/>
      </c>
      <c r="C8" s="111" t="str">
        <f t="shared" si="0"/>
        <v/>
      </c>
      <c r="D8" s="111" t="str">
        <f>IF(F8="","",学校設定!$H$5)</f>
        <v/>
      </c>
      <c r="E8" s="111" t="str">
        <f>IF(F8="","",学校設定!$H$9)</f>
        <v/>
      </c>
      <c r="F8" s="31"/>
      <c r="G8" s="31"/>
      <c r="H8" s="31"/>
      <c r="I8" s="31"/>
      <c r="J8" s="65"/>
      <c r="K8" s="66"/>
      <c r="L8" s="67"/>
      <c r="M8" s="65"/>
      <c r="N8" s="68"/>
      <c r="O8" s="69"/>
      <c r="P8" s="70"/>
      <c r="Q8" s="66"/>
      <c r="R8" s="69"/>
    </row>
    <row r="9" spans="1:31" ht="17.100000000000001" customHeight="1" x14ac:dyDescent="0.4">
      <c r="A9" s="40">
        <v>4</v>
      </c>
      <c r="B9" s="111" t="str">
        <f t="shared" si="1"/>
        <v/>
      </c>
      <c r="C9" s="111" t="str">
        <f t="shared" si="0"/>
        <v/>
      </c>
      <c r="D9" s="111" t="str">
        <f>IF(F9="","",学校設定!$H$5)</f>
        <v/>
      </c>
      <c r="E9" s="111" t="str">
        <f>IF(F9="","",学校設定!$H$9)</f>
        <v/>
      </c>
      <c r="F9" s="31"/>
      <c r="G9" s="31"/>
      <c r="H9" s="31"/>
      <c r="I9" s="31"/>
      <c r="J9" s="65"/>
      <c r="K9" s="66"/>
      <c r="L9" s="67"/>
      <c r="M9" s="65"/>
      <c r="N9" s="68"/>
      <c r="O9" s="69"/>
      <c r="P9" s="70"/>
      <c r="Q9" s="66"/>
      <c r="R9" s="69"/>
    </row>
    <row r="10" spans="1:31" ht="17.100000000000001" customHeight="1" thickBot="1" x14ac:dyDescent="0.45">
      <c r="A10" s="41">
        <v>5</v>
      </c>
      <c r="B10" s="112" t="str">
        <f t="shared" si="1"/>
        <v/>
      </c>
      <c r="C10" s="112" t="str">
        <f t="shared" si="0"/>
        <v/>
      </c>
      <c r="D10" s="112" t="str">
        <f>IF(F10="","",学校設定!$H$5)</f>
        <v/>
      </c>
      <c r="E10" s="112" t="str">
        <f>IF(F10="","",学校設定!$H$9)</f>
        <v/>
      </c>
      <c r="F10" s="32"/>
      <c r="G10" s="32"/>
      <c r="H10" s="32"/>
      <c r="I10" s="32"/>
      <c r="J10" s="71"/>
      <c r="K10" s="72"/>
      <c r="L10" s="73"/>
      <c r="M10" s="71"/>
      <c r="N10" s="74"/>
      <c r="O10" s="75"/>
      <c r="P10" s="76"/>
      <c r="Q10" s="72"/>
      <c r="R10" s="75"/>
    </row>
    <row r="11" spans="1:31" ht="17.100000000000001" customHeight="1" x14ac:dyDescent="0.4">
      <c r="A11" s="39">
        <v>6</v>
      </c>
      <c r="B11" s="110" t="str">
        <f t="shared" si="1"/>
        <v/>
      </c>
      <c r="C11" s="110" t="str">
        <f t="shared" si="0"/>
        <v/>
      </c>
      <c r="D11" s="110" t="str">
        <f>IF(F11="","",学校設定!$H$5)</f>
        <v/>
      </c>
      <c r="E11" s="110" t="str">
        <f>IF(F11="","",学校設定!$H$9)</f>
        <v/>
      </c>
      <c r="F11" s="30"/>
      <c r="G11" s="30"/>
      <c r="H11" s="30"/>
      <c r="I11" s="30"/>
      <c r="J11" s="61"/>
      <c r="K11" s="62"/>
      <c r="L11" s="63"/>
      <c r="M11" s="61"/>
      <c r="N11" s="62"/>
      <c r="O11" s="63"/>
      <c r="P11" s="64"/>
      <c r="Q11" s="62"/>
      <c r="R11" s="63"/>
    </row>
    <row r="12" spans="1:31" ht="17.100000000000001" customHeight="1" x14ac:dyDescent="0.4">
      <c r="A12" s="40">
        <v>7</v>
      </c>
      <c r="B12" s="111" t="str">
        <f t="shared" si="1"/>
        <v/>
      </c>
      <c r="C12" s="111" t="str">
        <f t="shared" si="0"/>
        <v/>
      </c>
      <c r="D12" s="111" t="str">
        <f>IF(F12="","",学校設定!$H$5)</f>
        <v/>
      </c>
      <c r="E12" s="111" t="str">
        <f>IF(F12="","",学校設定!$H$9)</f>
        <v/>
      </c>
      <c r="F12" s="31"/>
      <c r="G12" s="31"/>
      <c r="H12" s="31"/>
      <c r="I12" s="31"/>
      <c r="J12" s="65"/>
      <c r="K12" s="66"/>
      <c r="L12" s="67"/>
      <c r="M12" s="65"/>
      <c r="N12" s="68"/>
      <c r="O12" s="69"/>
      <c r="P12" s="70"/>
      <c r="Q12" s="66"/>
      <c r="R12" s="69"/>
    </row>
    <row r="13" spans="1:31" ht="17.100000000000001" customHeight="1" x14ac:dyDescent="0.4">
      <c r="A13" s="40">
        <v>8</v>
      </c>
      <c r="B13" s="111" t="str">
        <f t="shared" si="1"/>
        <v/>
      </c>
      <c r="C13" s="111" t="str">
        <f t="shared" si="0"/>
        <v/>
      </c>
      <c r="D13" s="111" t="str">
        <f>IF(F13="","",学校設定!$H$5)</f>
        <v/>
      </c>
      <c r="E13" s="111" t="str">
        <f>IF(F13="","",学校設定!$H$9)</f>
        <v/>
      </c>
      <c r="F13" s="31"/>
      <c r="G13" s="31"/>
      <c r="H13" s="31"/>
      <c r="I13" s="31"/>
      <c r="J13" s="65"/>
      <c r="K13" s="66"/>
      <c r="L13" s="67"/>
      <c r="M13" s="65"/>
      <c r="N13" s="68"/>
      <c r="O13" s="69"/>
      <c r="P13" s="70"/>
      <c r="Q13" s="66"/>
      <c r="R13" s="69"/>
    </row>
    <row r="14" spans="1:31" ht="17.100000000000001" customHeight="1" x14ac:dyDescent="0.4">
      <c r="A14" s="40">
        <v>9</v>
      </c>
      <c r="B14" s="111" t="str">
        <f t="shared" si="1"/>
        <v/>
      </c>
      <c r="C14" s="111" t="str">
        <f t="shared" si="0"/>
        <v/>
      </c>
      <c r="D14" s="111" t="str">
        <f>IF(F14="","",学校設定!$H$5)</f>
        <v/>
      </c>
      <c r="E14" s="111" t="str">
        <f>IF(F14="","",学校設定!$H$9)</f>
        <v/>
      </c>
      <c r="F14" s="31"/>
      <c r="G14" s="31"/>
      <c r="H14" s="31"/>
      <c r="I14" s="33"/>
      <c r="J14" s="65"/>
      <c r="K14" s="66"/>
      <c r="L14" s="69"/>
      <c r="M14" s="65"/>
      <c r="N14" s="66"/>
      <c r="O14" s="69"/>
      <c r="P14" s="70"/>
      <c r="Q14" s="66"/>
      <c r="R14" s="69"/>
    </row>
    <row r="15" spans="1:31" ht="17.100000000000001" customHeight="1" thickBot="1" x14ac:dyDescent="0.45">
      <c r="A15" s="41">
        <v>10</v>
      </c>
      <c r="B15" s="112" t="str">
        <f t="shared" si="1"/>
        <v/>
      </c>
      <c r="C15" s="112" t="str">
        <f t="shared" si="0"/>
        <v/>
      </c>
      <c r="D15" s="112" t="str">
        <f>IF(F15="","",学校設定!$H$5)</f>
        <v/>
      </c>
      <c r="E15" s="112" t="str">
        <f>IF(F15="","",学校設定!$H$9)</f>
        <v/>
      </c>
      <c r="F15" s="32"/>
      <c r="G15" s="32"/>
      <c r="H15" s="32"/>
      <c r="I15" s="34"/>
      <c r="J15" s="71"/>
      <c r="K15" s="72"/>
      <c r="L15" s="75"/>
      <c r="M15" s="71"/>
      <c r="N15" s="72"/>
      <c r="O15" s="75"/>
      <c r="P15" s="76"/>
      <c r="Q15" s="72"/>
      <c r="R15" s="75"/>
    </row>
    <row r="16" spans="1:31" ht="17.100000000000001" customHeight="1" x14ac:dyDescent="0.4">
      <c r="A16" s="39">
        <v>11</v>
      </c>
      <c r="B16" s="110" t="str">
        <f t="shared" si="1"/>
        <v/>
      </c>
      <c r="C16" s="110" t="str">
        <f t="shared" si="0"/>
        <v/>
      </c>
      <c r="D16" s="110" t="str">
        <f>IF(F16="","",学校設定!$H$5)</f>
        <v/>
      </c>
      <c r="E16" s="110" t="str">
        <f>IF(F16="","",学校設定!$H$9)</f>
        <v/>
      </c>
      <c r="F16" s="30"/>
      <c r="G16" s="30"/>
      <c r="H16" s="30"/>
      <c r="I16" s="30"/>
      <c r="J16" s="61"/>
      <c r="K16" s="62"/>
      <c r="L16" s="63"/>
      <c r="M16" s="61"/>
      <c r="N16" s="62"/>
      <c r="O16" s="63"/>
      <c r="P16" s="64"/>
      <c r="Q16" s="62"/>
      <c r="R16" s="63"/>
    </row>
    <row r="17" spans="1:18" ht="17.100000000000001" customHeight="1" x14ac:dyDescent="0.4">
      <c r="A17" s="40">
        <v>12</v>
      </c>
      <c r="B17" s="111" t="str">
        <f t="shared" si="1"/>
        <v/>
      </c>
      <c r="C17" s="111" t="str">
        <f t="shared" si="0"/>
        <v/>
      </c>
      <c r="D17" s="111" t="str">
        <f>IF(F17="","",学校設定!$H$5)</f>
        <v/>
      </c>
      <c r="E17" s="111" t="str">
        <f>IF(F17="","",学校設定!$H$9)</f>
        <v/>
      </c>
      <c r="F17" s="31"/>
      <c r="G17" s="31"/>
      <c r="H17" s="31"/>
      <c r="I17" s="33"/>
      <c r="J17" s="65"/>
      <c r="K17" s="66"/>
      <c r="L17" s="69"/>
      <c r="M17" s="65"/>
      <c r="N17" s="66"/>
      <c r="O17" s="69"/>
      <c r="P17" s="70"/>
      <c r="Q17" s="66"/>
      <c r="R17" s="69"/>
    </row>
    <row r="18" spans="1:18" ht="17.100000000000001" customHeight="1" x14ac:dyDescent="0.4">
      <c r="A18" s="40">
        <v>13</v>
      </c>
      <c r="B18" s="111" t="str">
        <f t="shared" si="1"/>
        <v/>
      </c>
      <c r="C18" s="111" t="str">
        <f t="shared" si="0"/>
        <v/>
      </c>
      <c r="D18" s="111" t="str">
        <f>IF(F18="","",学校設定!$H$5)</f>
        <v/>
      </c>
      <c r="E18" s="111" t="str">
        <f>IF(F18="","",学校設定!$H$9)</f>
        <v/>
      </c>
      <c r="F18" s="31"/>
      <c r="G18" s="31"/>
      <c r="H18" s="31"/>
      <c r="I18" s="33"/>
      <c r="J18" s="65"/>
      <c r="K18" s="66"/>
      <c r="L18" s="69"/>
      <c r="M18" s="65"/>
      <c r="N18" s="66"/>
      <c r="O18" s="69"/>
      <c r="P18" s="70"/>
      <c r="Q18" s="66"/>
      <c r="R18" s="69"/>
    </row>
    <row r="19" spans="1:18" ht="17.100000000000001" customHeight="1" x14ac:dyDescent="0.4">
      <c r="A19" s="40">
        <v>14</v>
      </c>
      <c r="B19" s="111" t="str">
        <f t="shared" si="1"/>
        <v/>
      </c>
      <c r="C19" s="111" t="str">
        <f t="shared" si="0"/>
        <v/>
      </c>
      <c r="D19" s="111" t="str">
        <f>IF(F19="","",学校設定!$H$5)</f>
        <v/>
      </c>
      <c r="E19" s="111" t="str">
        <f>IF(F19="","",学校設定!$H$9)</f>
        <v/>
      </c>
      <c r="F19" s="31"/>
      <c r="G19" s="31"/>
      <c r="H19" s="31"/>
      <c r="I19" s="33"/>
      <c r="J19" s="65"/>
      <c r="K19" s="66"/>
      <c r="L19" s="69"/>
      <c r="M19" s="65"/>
      <c r="N19" s="66"/>
      <c r="O19" s="69"/>
      <c r="P19" s="70"/>
      <c r="Q19" s="66"/>
      <c r="R19" s="69"/>
    </row>
    <row r="20" spans="1:18" ht="17.100000000000001" customHeight="1" thickBot="1" x14ac:dyDescent="0.45">
      <c r="A20" s="41">
        <v>15</v>
      </c>
      <c r="B20" s="112" t="str">
        <f t="shared" si="1"/>
        <v/>
      </c>
      <c r="C20" s="112" t="str">
        <f t="shared" si="0"/>
        <v/>
      </c>
      <c r="D20" s="112" t="str">
        <f>IF(F20="","",学校設定!$H$5)</f>
        <v/>
      </c>
      <c r="E20" s="112" t="str">
        <f>IF(F20="","",学校設定!$H$9)</f>
        <v/>
      </c>
      <c r="F20" s="32"/>
      <c r="G20" s="32"/>
      <c r="H20" s="32"/>
      <c r="I20" s="34"/>
      <c r="J20" s="71"/>
      <c r="K20" s="72"/>
      <c r="L20" s="75"/>
      <c r="M20" s="71"/>
      <c r="N20" s="72"/>
      <c r="O20" s="75"/>
      <c r="P20" s="76"/>
      <c r="Q20" s="72"/>
      <c r="R20" s="75"/>
    </row>
    <row r="21" spans="1:18" ht="17.100000000000001" customHeight="1" x14ac:dyDescent="0.4">
      <c r="A21" s="39">
        <v>16</v>
      </c>
      <c r="B21" s="110" t="str">
        <f t="shared" si="1"/>
        <v/>
      </c>
      <c r="C21" s="110" t="str">
        <f t="shared" si="0"/>
        <v/>
      </c>
      <c r="D21" s="110" t="str">
        <f>IF(F21="","",学校設定!$H$5)</f>
        <v/>
      </c>
      <c r="E21" s="110" t="str">
        <f>IF(F21="","",学校設定!$H$9)</f>
        <v/>
      </c>
      <c r="F21" s="30"/>
      <c r="G21" s="30"/>
      <c r="H21" s="30"/>
      <c r="I21" s="30"/>
      <c r="J21" s="61"/>
      <c r="K21" s="62"/>
      <c r="L21" s="63"/>
      <c r="M21" s="61"/>
      <c r="N21" s="62"/>
      <c r="O21" s="63"/>
      <c r="P21" s="64"/>
      <c r="Q21" s="62"/>
      <c r="R21" s="63"/>
    </row>
    <row r="22" spans="1:18" ht="17.100000000000001" customHeight="1" x14ac:dyDescent="0.4">
      <c r="A22" s="40">
        <v>17</v>
      </c>
      <c r="B22" s="111" t="str">
        <f t="shared" si="1"/>
        <v/>
      </c>
      <c r="C22" s="111" t="str">
        <f t="shared" si="0"/>
        <v/>
      </c>
      <c r="D22" s="111" t="str">
        <f>IF(F22="","",学校設定!$H$5)</f>
        <v/>
      </c>
      <c r="E22" s="111" t="str">
        <f>IF(F22="","",学校設定!$H$9)</f>
        <v/>
      </c>
      <c r="F22" s="31"/>
      <c r="G22" s="31"/>
      <c r="H22" s="31"/>
      <c r="I22" s="33"/>
      <c r="J22" s="65"/>
      <c r="K22" s="66"/>
      <c r="L22" s="69"/>
      <c r="M22" s="65"/>
      <c r="N22" s="66"/>
      <c r="O22" s="69"/>
      <c r="P22" s="70"/>
      <c r="Q22" s="66"/>
      <c r="R22" s="69"/>
    </row>
    <row r="23" spans="1:18" ht="17.100000000000001" customHeight="1" x14ac:dyDescent="0.4">
      <c r="A23" s="40">
        <v>18</v>
      </c>
      <c r="B23" s="111" t="str">
        <f t="shared" si="1"/>
        <v/>
      </c>
      <c r="C23" s="111" t="str">
        <f t="shared" si="0"/>
        <v/>
      </c>
      <c r="D23" s="111" t="str">
        <f>IF(F23="","",学校設定!$H$5)</f>
        <v/>
      </c>
      <c r="E23" s="111" t="str">
        <f>IF(F23="","",学校設定!$H$9)</f>
        <v/>
      </c>
      <c r="F23" s="31"/>
      <c r="G23" s="31"/>
      <c r="H23" s="31"/>
      <c r="I23" s="33"/>
      <c r="J23" s="65"/>
      <c r="K23" s="66"/>
      <c r="L23" s="69"/>
      <c r="M23" s="65"/>
      <c r="N23" s="66"/>
      <c r="O23" s="69"/>
      <c r="P23" s="70"/>
      <c r="Q23" s="66"/>
      <c r="R23" s="69"/>
    </row>
    <row r="24" spans="1:18" ht="17.100000000000001" customHeight="1" x14ac:dyDescent="0.4">
      <c r="A24" s="40">
        <v>19</v>
      </c>
      <c r="B24" s="111" t="str">
        <f t="shared" si="1"/>
        <v/>
      </c>
      <c r="C24" s="111" t="str">
        <f t="shared" si="0"/>
        <v/>
      </c>
      <c r="D24" s="111" t="str">
        <f>IF(F24="","",学校設定!$H$5)</f>
        <v/>
      </c>
      <c r="E24" s="111" t="str">
        <f>IF(F24="","",学校設定!$H$9)</f>
        <v/>
      </c>
      <c r="F24" s="31"/>
      <c r="G24" s="31"/>
      <c r="H24" s="31"/>
      <c r="I24" s="33"/>
      <c r="J24" s="65"/>
      <c r="K24" s="66"/>
      <c r="L24" s="69"/>
      <c r="M24" s="65"/>
      <c r="N24" s="66"/>
      <c r="O24" s="69"/>
      <c r="P24" s="70"/>
      <c r="Q24" s="66"/>
      <c r="R24" s="69"/>
    </row>
    <row r="25" spans="1:18" ht="17.100000000000001" customHeight="1" thickBot="1" x14ac:dyDescent="0.45">
      <c r="A25" s="41">
        <v>20</v>
      </c>
      <c r="B25" s="112" t="str">
        <f t="shared" si="1"/>
        <v/>
      </c>
      <c r="C25" s="112" t="str">
        <f t="shared" si="0"/>
        <v/>
      </c>
      <c r="D25" s="112" t="str">
        <f>IF(F25="","",学校設定!$H$5)</f>
        <v/>
      </c>
      <c r="E25" s="112" t="str">
        <f>IF(F25="","",学校設定!$H$9)</f>
        <v/>
      </c>
      <c r="F25" s="32"/>
      <c r="G25" s="32"/>
      <c r="H25" s="32"/>
      <c r="I25" s="34"/>
      <c r="J25" s="71"/>
      <c r="K25" s="72"/>
      <c r="L25" s="75"/>
      <c r="M25" s="71"/>
      <c r="N25" s="72"/>
      <c r="O25" s="75"/>
      <c r="P25" s="76"/>
      <c r="Q25" s="72"/>
      <c r="R25" s="75"/>
    </row>
    <row r="26" spans="1:18" ht="17.100000000000001" customHeight="1" x14ac:dyDescent="0.4">
      <c r="A26" s="39">
        <v>21</v>
      </c>
      <c r="B26" s="110" t="str">
        <f t="shared" si="1"/>
        <v/>
      </c>
      <c r="C26" s="110" t="str">
        <f t="shared" si="0"/>
        <v/>
      </c>
      <c r="D26" s="110" t="str">
        <f>IF(F26="","",学校設定!$H$5)</f>
        <v/>
      </c>
      <c r="E26" s="110" t="str">
        <f>IF(F26="","",学校設定!$H$9)</f>
        <v/>
      </c>
      <c r="F26" s="30"/>
      <c r="G26" s="30"/>
      <c r="H26" s="30"/>
      <c r="I26" s="30"/>
      <c r="J26" s="61"/>
      <c r="K26" s="62"/>
      <c r="L26" s="63"/>
      <c r="M26" s="61"/>
      <c r="N26" s="62"/>
      <c r="O26" s="63"/>
      <c r="P26" s="64"/>
      <c r="Q26" s="62"/>
      <c r="R26" s="63"/>
    </row>
    <row r="27" spans="1:18" ht="17.100000000000001" customHeight="1" x14ac:dyDescent="0.4">
      <c r="A27" s="40">
        <v>22</v>
      </c>
      <c r="B27" s="111" t="str">
        <f t="shared" si="1"/>
        <v/>
      </c>
      <c r="C27" s="111" t="str">
        <f t="shared" si="0"/>
        <v/>
      </c>
      <c r="D27" s="111" t="str">
        <f>IF(F27="","",学校設定!$H$5)</f>
        <v/>
      </c>
      <c r="E27" s="111" t="str">
        <f>IF(F27="","",学校設定!$H$9)</f>
        <v/>
      </c>
      <c r="F27" s="31"/>
      <c r="G27" s="31"/>
      <c r="H27" s="31"/>
      <c r="I27" s="33"/>
      <c r="J27" s="65"/>
      <c r="K27" s="66"/>
      <c r="L27" s="69"/>
      <c r="M27" s="65"/>
      <c r="N27" s="66"/>
      <c r="O27" s="69"/>
      <c r="P27" s="70"/>
      <c r="Q27" s="66"/>
      <c r="R27" s="69"/>
    </row>
    <row r="28" spans="1:18" ht="17.100000000000001" customHeight="1" x14ac:dyDescent="0.4">
      <c r="A28" s="40">
        <v>23</v>
      </c>
      <c r="B28" s="111" t="str">
        <f t="shared" si="1"/>
        <v/>
      </c>
      <c r="C28" s="111" t="str">
        <f t="shared" si="0"/>
        <v/>
      </c>
      <c r="D28" s="111" t="str">
        <f>IF(F28="","",学校設定!$H$5)</f>
        <v/>
      </c>
      <c r="E28" s="111" t="str">
        <f>IF(F28="","",学校設定!$H$9)</f>
        <v/>
      </c>
      <c r="F28" s="31"/>
      <c r="G28" s="31"/>
      <c r="H28" s="31"/>
      <c r="I28" s="33"/>
      <c r="J28" s="65"/>
      <c r="K28" s="66"/>
      <c r="L28" s="69"/>
      <c r="M28" s="65"/>
      <c r="N28" s="66"/>
      <c r="O28" s="69"/>
      <c r="P28" s="70"/>
      <c r="Q28" s="66"/>
      <c r="R28" s="69"/>
    </row>
    <row r="29" spans="1:18" ht="17.100000000000001" customHeight="1" x14ac:dyDescent="0.4">
      <c r="A29" s="40">
        <v>24</v>
      </c>
      <c r="B29" s="111" t="str">
        <f t="shared" si="1"/>
        <v/>
      </c>
      <c r="C29" s="111" t="str">
        <f t="shared" si="0"/>
        <v/>
      </c>
      <c r="D29" s="111" t="str">
        <f>IF(F29="","",学校設定!$H$5)</f>
        <v/>
      </c>
      <c r="E29" s="111" t="str">
        <f>IF(F29="","",学校設定!$H$9)</f>
        <v/>
      </c>
      <c r="F29" s="31"/>
      <c r="G29" s="31"/>
      <c r="H29" s="31"/>
      <c r="I29" s="33"/>
      <c r="J29" s="65"/>
      <c r="K29" s="66"/>
      <c r="L29" s="69"/>
      <c r="M29" s="65"/>
      <c r="N29" s="66"/>
      <c r="O29" s="69"/>
      <c r="P29" s="70"/>
      <c r="Q29" s="66"/>
      <c r="R29" s="69"/>
    </row>
    <row r="30" spans="1:18" ht="17.100000000000001" customHeight="1" thickBot="1" x14ac:dyDescent="0.45">
      <c r="A30" s="41">
        <v>25</v>
      </c>
      <c r="B30" s="112" t="str">
        <f t="shared" si="1"/>
        <v/>
      </c>
      <c r="C30" s="112" t="str">
        <f t="shared" si="0"/>
        <v/>
      </c>
      <c r="D30" s="112" t="str">
        <f>IF(F30="","",学校設定!$H$5)</f>
        <v/>
      </c>
      <c r="E30" s="112" t="str">
        <f>IF(F30="","",学校設定!$H$9)</f>
        <v/>
      </c>
      <c r="F30" s="32"/>
      <c r="G30" s="32"/>
      <c r="H30" s="32"/>
      <c r="I30" s="34"/>
      <c r="J30" s="71"/>
      <c r="K30" s="72"/>
      <c r="L30" s="75"/>
      <c r="M30" s="71"/>
      <c r="N30" s="72"/>
      <c r="O30" s="75"/>
      <c r="P30" s="76"/>
      <c r="Q30" s="72"/>
      <c r="R30" s="75"/>
    </row>
    <row r="31" spans="1:18" ht="17.100000000000001" customHeight="1" x14ac:dyDescent="0.4">
      <c r="A31" s="39">
        <v>26</v>
      </c>
      <c r="B31" s="110" t="str">
        <f t="shared" si="1"/>
        <v/>
      </c>
      <c r="C31" s="110" t="str">
        <f t="shared" si="0"/>
        <v/>
      </c>
      <c r="D31" s="110" t="str">
        <f>IF(F31="","",学校設定!$H$5)</f>
        <v/>
      </c>
      <c r="E31" s="110" t="str">
        <f>IF(F31="","",学校設定!$H$9)</f>
        <v/>
      </c>
      <c r="F31" s="30"/>
      <c r="G31" s="30"/>
      <c r="H31" s="30"/>
      <c r="I31" s="30"/>
      <c r="J31" s="61"/>
      <c r="K31" s="62"/>
      <c r="L31" s="63"/>
      <c r="M31" s="61"/>
      <c r="N31" s="62"/>
      <c r="O31" s="63"/>
      <c r="P31" s="64"/>
      <c r="Q31" s="62"/>
      <c r="R31" s="63"/>
    </row>
    <row r="32" spans="1:18" ht="17.100000000000001" customHeight="1" x14ac:dyDescent="0.4">
      <c r="A32" s="40">
        <v>27</v>
      </c>
      <c r="B32" s="111" t="str">
        <f t="shared" si="1"/>
        <v/>
      </c>
      <c r="C32" s="111" t="str">
        <f t="shared" si="0"/>
        <v/>
      </c>
      <c r="D32" s="111" t="str">
        <f>IF(F32="","",学校設定!$H$5)</f>
        <v/>
      </c>
      <c r="E32" s="111" t="str">
        <f>IF(F32="","",学校設定!$H$9)</f>
        <v/>
      </c>
      <c r="F32" s="31"/>
      <c r="G32" s="31"/>
      <c r="H32" s="31"/>
      <c r="I32" s="33"/>
      <c r="J32" s="65"/>
      <c r="K32" s="66"/>
      <c r="L32" s="69"/>
      <c r="M32" s="65"/>
      <c r="N32" s="66"/>
      <c r="O32" s="69"/>
      <c r="P32" s="70"/>
      <c r="Q32" s="66"/>
      <c r="R32" s="69"/>
    </row>
    <row r="33" spans="1:18" ht="17.100000000000001" customHeight="1" x14ac:dyDescent="0.4">
      <c r="A33" s="40">
        <v>28</v>
      </c>
      <c r="B33" s="111" t="str">
        <f t="shared" si="1"/>
        <v/>
      </c>
      <c r="C33" s="111" t="str">
        <f t="shared" si="0"/>
        <v/>
      </c>
      <c r="D33" s="111" t="str">
        <f>IF(F33="","",学校設定!$H$5)</f>
        <v/>
      </c>
      <c r="E33" s="111" t="str">
        <f>IF(F33="","",学校設定!$H$9)</f>
        <v/>
      </c>
      <c r="F33" s="31"/>
      <c r="G33" s="31"/>
      <c r="H33" s="31"/>
      <c r="I33" s="33"/>
      <c r="J33" s="65"/>
      <c r="K33" s="66"/>
      <c r="L33" s="69"/>
      <c r="M33" s="65"/>
      <c r="N33" s="66"/>
      <c r="O33" s="69"/>
      <c r="P33" s="70"/>
      <c r="Q33" s="66"/>
      <c r="R33" s="69"/>
    </row>
    <row r="34" spans="1:18" ht="17.100000000000001" customHeight="1" x14ac:dyDescent="0.4">
      <c r="A34" s="40">
        <v>29</v>
      </c>
      <c r="B34" s="111" t="str">
        <f t="shared" si="1"/>
        <v/>
      </c>
      <c r="C34" s="111" t="str">
        <f t="shared" si="0"/>
        <v/>
      </c>
      <c r="D34" s="111" t="str">
        <f>IF(F34="","",学校設定!$H$5)</f>
        <v/>
      </c>
      <c r="E34" s="111" t="str">
        <f>IF(F34="","",学校設定!$H$9)</f>
        <v/>
      </c>
      <c r="F34" s="31"/>
      <c r="G34" s="31"/>
      <c r="H34" s="31"/>
      <c r="I34" s="33"/>
      <c r="J34" s="65"/>
      <c r="K34" s="66"/>
      <c r="L34" s="69"/>
      <c r="M34" s="65"/>
      <c r="N34" s="66"/>
      <c r="O34" s="69"/>
      <c r="P34" s="70"/>
      <c r="Q34" s="66"/>
      <c r="R34" s="69"/>
    </row>
    <row r="35" spans="1:18" ht="17.100000000000001" customHeight="1" thickBot="1" x14ac:dyDescent="0.45">
      <c r="A35" s="41">
        <v>30</v>
      </c>
      <c r="B35" s="112" t="str">
        <f t="shared" si="1"/>
        <v/>
      </c>
      <c r="C35" s="112" t="str">
        <f t="shared" si="0"/>
        <v/>
      </c>
      <c r="D35" s="112" t="str">
        <f>IF(F35="","",学校設定!$H$5)</f>
        <v/>
      </c>
      <c r="E35" s="112" t="str">
        <f>IF(F35="","",学校設定!$H$9)</f>
        <v/>
      </c>
      <c r="F35" s="32"/>
      <c r="G35" s="32"/>
      <c r="H35" s="32"/>
      <c r="I35" s="34"/>
      <c r="J35" s="71"/>
      <c r="K35" s="72"/>
      <c r="L35" s="75"/>
      <c r="M35" s="71"/>
      <c r="N35" s="72"/>
      <c r="O35" s="75"/>
      <c r="P35" s="76"/>
      <c r="Q35" s="72"/>
      <c r="R35" s="75"/>
    </row>
    <row r="36" spans="1:18" ht="46.5" customHeight="1" thickBot="1" x14ac:dyDescent="0.45">
      <c r="A36" s="42" t="s">
        <v>206</v>
      </c>
      <c r="B36" s="109"/>
      <c r="C36" s="109"/>
      <c r="D36" s="109"/>
      <c r="E36" s="109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1"/>
    </row>
    <row r="37" spans="1:18" ht="19.5" customHeight="1" x14ac:dyDescent="0.4">
      <c r="A37" s="329" t="s">
        <v>207</v>
      </c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</row>
    <row r="38" spans="1:18" ht="19.5" hidden="1" customHeight="1" x14ac:dyDescent="0.4"/>
  </sheetData>
  <sheetProtection algorithmName="SHA-512" hashValue="PDNbMyyZRDmHNLJfWy0EQMjNhj4YztXZmwiqg6nyrfFYkPrldaPgiSi7YlPWo1Oysb+YspHD1NaIY6K+Algjyw==" saltValue="91ilfdCCggoIOhwk2R4pUQ==" spinCount="100000" sheet="1" selectLockedCells="1"/>
  <mergeCells count="11">
    <mergeCell ref="A1:R1"/>
    <mergeCell ref="J3:L3"/>
    <mergeCell ref="M3:O3"/>
    <mergeCell ref="P3:R3"/>
    <mergeCell ref="F36:R36"/>
    <mergeCell ref="A37:R37"/>
    <mergeCell ref="A3:A4"/>
    <mergeCell ref="F3:F4"/>
    <mergeCell ref="G3:G4"/>
    <mergeCell ref="H3:H4"/>
    <mergeCell ref="I3:I4"/>
  </mergeCells>
  <phoneticPr fontId="1"/>
  <dataValidations count="5">
    <dataValidation type="list" allowBlank="1" showInputMessage="1" showErrorMessage="1" sqref="I6:I35 JE6:JE35 TA6:TA35 ACW6:ACW35 AMS6:AMS35 AWO6:AWO35 BGK6:BGK35 BQG6:BQG35 CAC6:CAC35 CJY6:CJY35 CTU6:CTU35 DDQ6:DDQ35 DNM6:DNM35 DXI6:DXI35 EHE6:EHE35 ERA6:ERA35 FAW6:FAW35 FKS6:FKS35 FUO6:FUO35 GEK6:GEK35 GOG6:GOG35 GYC6:GYC35 HHY6:HHY35 HRU6:HRU35 IBQ6:IBQ35 ILM6:ILM35 IVI6:IVI35 JFE6:JFE35 JPA6:JPA35 JYW6:JYW35 KIS6:KIS35 KSO6:KSO35 LCK6:LCK35 LMG6:LMG35 LWC6:LWC35 MFY6:MFY35 MPU6:MPU35 MZQ6:MZQ35 NJM6:NJM35 NTI6:NTI35 ODE6:ODE35 ONA6:ONA35 OWW6:OWW35 PGS6:PGS35 PQO6:PQO35 QAK6:QAK35 QKG6:QKG35 QUC6:QUC35 RDY6:RDY35 RNU6:RNU35 RXQ6:RXQ35 SHM6:SHM35 SRI6:SRI35 TBE6:TBE35 TLA6:TLA35 TUW6:TUW35 UES6:UES35 UOO6:UOO35 UYK6:UYK35 VIG6:VIG35 VSC6:VSC35 WBY6:WBY35 WLU6:WLU35 WVQ6:WVQ35 I65542:I65571 JE65542:JE65571 TA65542:TA65571 ACW65542:ACW65571 AMS65542:AMS65571 AWO65542:AWO65571 BGK65542:BGK65571 BQG65542:BQG65571 CAC65542:CAC65571 CJY65542:CJY65571 CTU65542:CTU65571 DDQ65542:DDQ65571 DNM65542:DNM65571 DXI65542:DXI65571 EHE65542:EHE65571 ERA65542:ERA65571 FAW65542:FAW65571 FKS65542:FKS65571 FUO65542:FUO65571 GEK65542:GEK65571 GOG65542:GOG65571 GYC65542:GYC65571 HHY65542:HHY65571 HRU65542:HRU65571 IBQ65542:IBQ65571 ILM65542:ILM65571 IVI65542:IVI65571 JFE65542:JFE65571 JPA65542:JPA65571 JYW65542:JYW65571 KIS65542:KIS65571 KSO65542:KSO65571 LCK65542:LCK65571 LMG65542:LMG65571 LWC65542:LWC65571 MFY65542:MFY65571 MPU65542:MPU65571 MZQ65542:MZQ65571 NJM65542:NJM65571 NTI65542:NTI65571 ODE65542:ODE65571 ONA65542:ONA65571 OWW65542:OWW65571 PGS65542:PGS65571 PQO65542:PQO65571 QAK65542:QAK65571 QKG65542:QKG65571 QUC65542:QUC65571 RDY65542:RDY65571 RNU65542:RNU65571 RXQ65542:RXQ65571 SHM65542:SHM65571 SRI65542:SRI65571 TBE65542:TBE65571 TLA65542:TLA65571 TUW65542:TUW65571 UES65542:UES65571 UOO65542:UOO65571 UYK65542:UYK65571 VIG65542:VIG65571 VSC65542:VSC65571 WBY65542:WBY65571 WLU65542:WLU65571 WVQ65542:WVQ65571 I131078:I131107 JE131078:JE131107 TA131078:TA131107 ACW131078:ACW131107 AMS131078:AMS131107 AWO131078:AWO131107 BGK131078:BGK131107 BQG131078:BQG131107 CAC131078:CAC131107 CJY131078:CJY131107 CTU131078:CTU131107 DDQ131078:DDQ131107 DNM131078:DNM131107 DXI131078:DXI131107 EHE131078:EHE131107 ERA131078:ERA131107 FAW131078:FAW131107 FKS131078:FKS131107 FUO131078:FUO131107 GEK131078:GEK131107 GOG131078:GOG131107 GYC131078:GYC131107 HHY131078:HHY131107 HRU131078:HRU131107 IBQ131078:IBQ131107 ILM131078:ILM131107 IVI131078:IVI131107 JFE131078:JFE131107 JPA131078:JPA131107 JYW131078:JYW131107 KIS131078:KIS131107 KSO131078:KSO131107 LCK131078:LCK131107 LMG131078:LMG131107 LWC131078:LWC131107 MFY131078:MFY131107 MPU131078:MPU131107 MZQ131078:MZQ131107 NJM131078:NJM131107 NTI131078:NTI131107 ODE131078:ODE131107 ONA131078:ONA131107 OWW131078:OWW131107 PGS131078:PGS131107 PQO131078:PQO131107 QAK131078:QAK131107 QKG131078:QKG131107 QUC131078:QUC131107 RDY131078:RDY131107 RNU131078:RNU131107 RXQ131078:RXQ131107 SHM131078:SHM131107 SRI131078:SRI131107 TBE131078:TBE131107 TLA131078:TLA131107 TUW131078:TUW131107 UES131078:UES131107 UOO131078:UOO131107 UYK131078:UYK131107 VIG131078:VIG131107 VSC131078:VSC131107 WBY131078:WBY131107 WLU131078:WLU131107 WVQ131078:WVQ131107 I196614:I196643 JE196614:JE196643 TA196614:TA196643 ACW196614:ACW196643 AMS196614:AMS196643 AWO196614:AWO196643 BGK196614:BGK196643 BQG196614:BQG196643 CAC196614:CAC196643 CJY196614:CJY196643 CTU196614:CTU196643 DDQ196614:DDQ196643 DNM196614:DNM196643 DXI196614:DXI196643 EHE196614:EHE196643 ERA196614:ERA196643 FAW196614:FAW196643 FKS196614:FKS196643 FUO196614:FUO196643 GEK196614:GEK196643 GOG196614:GOG196643 GYC196614:GYC196643 HHY196614:HHY196643 HRU196614:HRU196643 IBQ196614:IBQ196643 ILM196614:ILM196643 IVI196614:IVI196643 JFE196614:JFE196643 JPA196614:JPA196643 JYW196614:JYW196643 KIS196614:KIS196643 KSO196614:KSO196643 LCK196614:LCK196643 LMG196614:LMG196643 LWC196614:LWC196643 MFY196614:MFY196643 MPU196614:MPU196643 MZQ196614:MZQ196643 NJM196614:NJM196643 NTI196614:NTI196643 ODE196614:ODE196643 ONA196614:ONA196643 OWW196614:OWW196643 PGS196614:PGS196643 PQO196614:PQO196643 QAK196614:QAK196643 QKG196614:QKG196643 QUC196614:QUC196643 RDY196614:RDY196643 RNU196614:RNU196643 RXQ196614:RXQ196643 SHM196614:SHM196643 SRI196614:SRI196643 TBE196614:TBE196643 TLA196614:TLA196643 TUW196614:TUW196643 UES196614:UES196643 UOO196614:UOO196643 UYK196614:UYK196643 VIG196614:VIG196643 VSC196614:VSC196643 WBY196614:WBY196643 WLU196614:WLU196643 WVQ196614:WVQ196643 I262150:I262179 JE262150:JE262179 TA262150:TA262179 ACW262150:ACW262179 AMS262150:AMS262179 AWO262150:AWO262179 BGK262150:BGK262179 BQG262150:BQG262179 CAC262150:CAC262179 CJY262150:CJY262179 CTU262150:CTU262179 DDQ262150:DDQ262179 DNM262150:DNM262179 DXI262150:DXI262179 EHE262150:EHE262179 ERA262150:ERA262179 FAW262150:FAW262179 FKS262150:FKS262179 FUO262150:FUO262179 GEK262150:GEK262179 GOG262150:GOG262179 GYC262150:GYC262179 HHY262150:HHY262179 HRU262150:HRU262179 IBQ262150:IBQ262179 ILM262150:ILM262179 IVI262150:IVI262179 JFE262150:JFE262179 JPA262150:JPA262179 JYW262150:JYW262179 KIS262150:KIS262179 KSO262150:KSO262179 LCK262150:LCK262179 LMG262150:LMG262179 LWC262150:LWC262179 MFY262150:MFY262179 MPU262150:MPU262179 MZQ262150:MZQ262179 NJM262150:NJM262179 NTI262150:NTI262179 ODE262150:ODE262179 ONA262150:ONA262179 OWW262150:OWW262179 PGS262150:PGS262179 PQO262150:PQO262179 QAK262150:QAK262179 QKG262150:QKG262179 QUC262150:QUC262179 RDY262150:RDY262179 RNU262150:RNU262179 RXQ262150:RXQ262179 SHM262150:SHM262179 SRI262150:SRI262179 TBE262150:TBE262179 TLA262150:TLA262179 TUW262150:TUW262179 UES262150:UES262179 UOO262150:UOO262179 UYK262150:UYK262179 VIG262150:VIG262179 VSC262150:VSC262179 WBY262150:WBY262179 WLU262150:WLU262179 WVQ262150:WVQ262179 I327686:I327715 JE327686:JE327715 TA327686:TA327715 ACW327686:ACW327715 AMS327686:AMS327715 AWO327686:AWO327715 BGK327686:BGK327715 BQG327686:BQG327715 CAC327686:CAC327715 CJY327686:CJY327715 CTU327686:CTU327715 DDQ327686:DDQ327715 DNM327686:DNM327715 DXI327686:DXI327715 EHE327686:EHE327715 ERA327686:ERA327715 FAW327686:FAW327715 FKS327686:FKS327715 FUO327686:FUO327715 GEK327686:GEK327715 GOG327686:GOG327715 GYC327686:GYC327715 HHY327686:HHY327715 HRU327686:HRU327715 IBQ327686:IBQ327715 ILM327686:ILM327715 IVI327686:IVI327715 JFE327686:JFE327715 JPA327686:JPA327715 JYW327686:JYW327715 KIS327686:KIS327715 KSO327686:KSO327715 LCK327686:LCK327715 LMG327686:LMG327715 LWC327686:LWC327715 MFY327686:MFY327715 MPU327686:MPU327715 MZQ327686:MZQ327715 NJM327686:NJM327715 NTI327686:NTI327715 ODE327686:ODE327715 ONA327686:ONA327715 OWW327686:OWW327715 PGS327686:PGS327715 PQO327686:PQO327715 QAK327686:QAK327715 QKG327686:QKG327715 QUC327686:QUC327715 RDY327686:RDY327715 RNU327686:RNU327715 RXQ327686:RXQ327715 SHM327686:SHM327715 SRI327686:SRI327715 TBE327686:TBE327715 TLA327686:TLA327715 TUW327686:TUW327715 UES327686:UES327715 UOO327686:UOO327715 UYK327686:UYK327715 VIG327686:VIG327715 VSC327686:VSC327715 WBY327686:WBY327715 WLU327686:WLU327715 WVQ327686:WVQ327715 I393222:I393251 JE393222:JE393251 TA393222:TA393251 ACW393222:ACW393251 AMS393222:AMS393251 AWO393222:AWO393251 BGK393222:BGK393251 BQG393222:BQG393251 CAC393222:CAC393251 CJY393222:CJY393251 CTU393222:CTU393251 DDQ393222:DDQ393251 DNM393222:DNM393251 DXI393222:DXI393251 EHE393222:EHE393251 ERA393222:ERA393251 FAW393222:FAW393251 FKS393222:FKS393251 FUO393222:FUO393251 GEK393222:GEK393251 GOG393222:GOG393251 GYC393222:GYC393251 HHY393222:HHY393251 HRU393222:HRU393251 IBQ393222:IBQ393251 ILM393222:ILM393251 IVI393222:IVI393251 JFE393222:JFE393251 JPA393222:JPA393251 JYW393222:JYW393251 KIS393222:KIS393251 KSO393222:KSO393251 LCK393222:LCK393251 LMG393222:LMG393251 LWC393222:LWC393251 MFY393222:MFY393251 MPU393222:MPU393251 MZQ393222:MZQ393251 NJM393222:NJM393251 NTI393222:NTI393251 ODE393222:ODE393251 ONA393222:ONA393251 OWW393222:OWW393251 PGS393222:PGS393251 PQO393222:PQO393251 QAK393222:QAK393251 QKG393222:QKG393251 QUC393222:QUC393251 RDY393222:RDY393251 RNU393222:RNU393251 RXQ393222:RXQ393251 SHM393222:SHM393251 SRI393222:SRI393251 TBE393222:TBE393251 TLA393222:TLA393251 TUW393222:TUW393251 UES393222:UES393251 UOO393222:UOO393251 UYK393222:UYK393251 VIG393222:VIG393251 VSC393222:VSC393251 WBY393222:WBY393251 WLU393222:WLU393251 WVQ393222:WVQ393251 I458758:I458787 JE458758:JE458787 TA458758:TA458787 ACW458758:ACW458787 AMS458758:AMS458787 AWO458758:AWO458787 BGK458758:BGK458787 BQG458758:BQG458787 CAC458758:CAC458787 CJY458758:CJY458787 CTU458758:CTU458787 DDQ458758:DDQ458787 DNM458758:DNM458787 DXI458758:DXI458787 EHE458758:EHE458787 ERA458758:ERA458787 FAW458758:FAW458787 FKS458758:FKS458787 FUO458758:FUO458787 GEK458758:GEK458787 GOG458758:GOG458787 GYC458758:GYC458787 HHY458758:HHY458787 HRU458758:HRU458787 IBQ458758:IBQ458787 ILM458758:ILM458787 IVI458758:IVI458787 JFE458758:JFE458787 JPA458758:JPA458787 JYW458758:JYW458787 KIS458758:KIS458787 KSO458758:KSO458787 LCK458758:LCK458787 LMG458758:LMG458787 LWC458758:LWC458787 MFY458758:MFY458787 MPU458758:MPU458787 MZQ458758:MZQ458787 NJM458758:NJM458787 NTI458758:NTI458787 ODE458758:ODE458787 ONA458758:ONA458787 OWW458758:OWW458787 PGS458758:PGS458787 PQO458758:PQO458787 QAK458758:QAK458787 QKG458758:QKG458787 QUC458758:QUC458787 RDY458758:RDY458787 RNU458758:RNU458787 RXQ458758:RXQ458787 SHM458758:SHM458787 SRI458758:SRI458787 TBE458758:TBE458787 TLA458758:TLA458787 TUW458758:TUW458787 UES458758:UES458787 UOO458758:UOO458787 UYK458758:UYK458787 VIG458758:VIG458787 VSC458758:VSC458787 WBY458758:WBY458787 WLU458758:WLU458787 WVQ458758:WVQ458787 I524294:I524323 JE524294:JE524323 TA524294:TA524323 ACW524294:ACW524323 AMS524294:AMS524323 AWO524294:AWO524323 BGK524294:BGK524323 BQG524294:BQG524323 CAC524294:CAC524323 CJY524294:CJY524323 CTU524294:CTU524323 DDQ524294:DDQ524323 DNM524294:DNM524323 DXI524294:DXI524323 EHE524294:EHE524323 ERA524294:ERA524323 FAW524294:FAW524323 FKS524294:FKS524323 FUO524294:FUO524323 GEK524294:GEK524323 GOG524294:GOG524323 GYC524294:GYC524323 HHY524294:HHY524323 HRU524294:HRU524323 IBQ524294:IBQ524323 ILM524294:ILM524323 IVI524294:IVI524323 JFE524294:JFE524323 JPA524294:JPA524323 JYW524294:JYW524323 KIS524294:KIS524323 KSO524294:KSO524323 LCK524294:LCK524323 LMG524294:LMG524323 LWC524294:LWC524323 MFY524294:MFY524323 MPU524294:MPU524323 MZQ524294:MZQ524323 NJM524294:NJM524323 NTI524294:NTI524323 ODE524294:ODE524323 ONA524294:ONA524323 OWW524294:OWW524323 PGS524294:PGS524323 PQO524294:PQO524323 QAK524294:QAK524323 QKG524294:QKG524323 QUC524294:QUC524323 RDY524294:RDY524323 RNU524294:RNU524323 RXQ524294:RXQ524323 SHM524294:SHM524323 SRI524294:SRI524323 TBE524294:TBE524323 TLA524294:TLA524323 TUW524294:TUW524323 UES524294:UES524323 UOO524294:UOO524323 UYK524294:UYK524323 VIG524294:VIG524323 VSC524294:VSC524323 WBY524294:WBY524323 WLU524294:WLU524323 WVQ524294:WVQ524323 I589830:I589859 JE589830:JE589859 TA589830:TA589859 ACW589830:ACW589859 AMS589830:AMS589859 AWO589830:AWO589859 BGK589830:BGK589859 BQG589830:BQG589859 CAC589830:CAC589859 CJY589830:CJY589859 CTU589830:CTU589859 DDQ589830:DDQ589859 DNM589830:DNM589859 DXI589830:DXI589859 EHE589830:EHE589859 ERA589830:ERA589859 FAW589830:FAW589859 FKS589830:FKS589859 FUO589830:FUO589859 GEK589830:GEK589859 GOG589830:GOG589859 GYC589830:GYC589859 HHY589830:HHY589859 HRU589830:HRU589859 IBQ589830:IBQ589859 ILM589830:ILM589859 IVI589830:IVI589859 JFE589830:JFE589859 JPA589830:JPA589859 JYW589830:JYW589859 KIS589830:KIS589859 KSO589830:KSO589859 LCK589830:LCK589859 LMG589830:LMG589859 LWC589830:LWC589859 MFY589830:MFY589859 MPU589830:MPU589859 MZQ589830:MZQ589859 NJM589830:NJM589859 NTI589830:NTI589859 ODE589830:ODE589859 ONA589830:ONA589859 OWW589830:OWW589859 PGS589830:PGS589859 PQO589830:PQO589859 QAK589830:QAK589859 QKG589830:QKG589859 QUC589830:QUC589859 RDY589830:RDY589859 RNU589830:RNU589859 RXQ589830:RXQ589859 SHM589830:SHM589859 SRI589830:SRI589859 TBE589830:TBE589859 TLA589830:TLA589859 TUW589830:TUW589859 UES589830:UES589859 UOO589830:UOO589859 UYK589830:UYK589859 VIG589830:VIG589859 VSC589830:VSC589859 WBY589830:WBY589859 WLU589830:WLU589859 WVQ589830:WVQ589859 I655366:I655395 JE655366:JE655395 TA655366:TA655395 ACW655366:ACW655395 AMS655366:AMS655395 AWO655366:AWO655395 BGK655366:BGK655395 BQG655366:BQG655395 CAC655366:CAC655395 CJY655366:CJY655395 CTU655366:CTU655395 DDQ655366:DDQ655395 DNM655366:DNM655395 DXI655366:DXI655395 EHE655366:EHE655395 ERA655366:ERA655395 FAW655366:FAW655395 FKS655366:FKS655395 FUO655366:FUO655395 GEK655366:GEK655395 GOG655366:GOG655395 GYC655366:GYC655395 HHY655366:HHY655395 HRU655366:HRU655395 IBQ655366:IBQ655395 ILM655366:ILM655395 IVI655366:IVI655395 JFE655366:JFE655395 JPA655366:JPA655395 JYW655366:JYW655395 KIS655366:KIS655395 KSO655366:KSO655395 LCK655366:LCK655395 LMG655366:LMG655395 LWC655366:LWC655395 MFY655366:MFY655395 MPU655366:MPU655395 MZQ655366:MZQ655395 NJM655366:NJM655395 NTI655366:NTI655395 ODE655366:ODE655395 ONA655366:ONA655395 OWW655366:OWW655395 PGS655366:PGS655395 PQO655366:PQO655395 QAK655366:QAK655395 QKG655366:QKG655395 QUC655366:QUC655395 RDY655366:RDY655395 RNU655366:RNU655395 RXQ655366:RXQ655395 SHM655366:SHM655395 SRI655366:SRI655395 TBE655366:TBE655395 TLA655366:TLA655395 TUW655366:TUW655395 UES655366:UES655395 UOO655366:UOO655395 UYK655366:UYK655395 VIG655366:VIG655395 VSC655366:VSC655395 WBY655366:WBY655395 WLU655366:WLU655395 WVQ655366:WVQ655395 I720902:I720931 JE720902:JE720931 TA720902:TA720931 ACW720902:ACW720931 AMS720902:AMS720931 AWO720902:AWO720931 BGK720902:BGK720931 BQG720902:BQG720931 CAC720902:CAC720931 CJY720902:CJY720931 CTU720902:CTU720931 DDQ720902:DDQ720931 DNM720902:DNM720931 DXI720902:DXI720931 EHE720902:EHE720931 ERA720902:ERA720931 FAW720902:FAW720931 FKS720902:FKS720931 FUO720902:FUO720931 GEK720902:GEK720931 GOG720902:GOG720931 GYC720902:GYC720931 HHY720902:HHY720931 HRU720902:HRU720931 IBQ720902:IBQ720931 ILM720902:ILM720931 IVI720902:IVI720931 JFE720902:JFE720931 JPA720902:JPA720931 JYW720902:JYW720931 KIS720902:KIS720931 KSO720902:KSO720931 LCK720902:LCK720931 LMG720902:LMG720931 LWC720902:LWC720931 MFY720902:MFY720931 MPU720902:MPU720931 MZQ720902:MZQ720931 NJM720902:NJM720931 NTI720902:NTI720931 ODE720902:ODE720931 ONA720902:ONA720931 OWW720902:OWW720931 PGS720902:PGS720931 PQO720902:PQO720931 QAK720902:QAK720931 QKG720902:QKG720931 QUC720902:QUC720931 RDY720902:RDY720931 RNU720902:RNU720931 RXQ720902:RXQ720931 SHM720902:SHM720931 SRI720902:SRI720931 TBE720902:TBE720931 TLA720902:TLA720931 TUW720902:TUW720931 UES720902:UES720931 UOO720902:UOO720931 UYK720902:UYK720931 VIG720902:VIG720931 VSC720902:VSC720931 WBY720902:WBY720931 WLU720902:WLU720931 WVQ720902:WVQ720931 I786438:I786467 JE786438:JE786467 TA786438:TA786467 ACW786438:ACW786467 AMS786438:AMS786467 AWO786438:AWO786467 BGK786438:BGK786467 BQG786438:BQG786467 CAC786438:CAC786467 CJY786438:CJY786467 CTU786438:CTU786467 DDQ786438:DDQ786467 DNM786438:DNM786467 DXI786438:DXI786467 EHE786438:EHE786467 ERA786438:ERA786467 FAW786438:FAW786467 FKS786438:FKS786467 FUO786438:FUO786467 GEK786438:GEK786467 GOG786438:GOG786467 GYC786438:GYC786467 HHY786438:HHY786467 HRU786438:HRU786467 IBQ786438:IBQ786467 ILM786438:ILM786467 IVI786438:IVI786467 JFE786438:JFE786467 JPA786438:JPA786467 JYW786438:JYW786467 KIS786438:KIS786467 KSO786438:KSO786467 LCK786438:LCK786467 LMG786438:LMG786467 LWC786438:LWC786467 MFY786438:MFY786467 MPU786438:MPU786467 MZQ786438:MZQ786467 NJM786438:NJM786467 NTI786438:NTI786467 ODE786438:ODE786467 ONA786438:ONA786467 OWW786438:OWW786467 PGS786438:PGS786467 PQO786438:PQO786467 QAK786438:QAK786467 QKG786438:QKG786467 QUC786438:QUC786467 RDY786438:RDY786467 RNU786438:RNU786467 RXQ786438:RXQ786467 SHM786438:SHM786467 SRI786438:SRI786467 TBE786438:TBE786467 TLA786438:TLA786467 TUW786438:TUW786467 UES786438:UES786467 UOO786438:UOO786467 UYK786438:UYK786467 VIG786438:VIG786467 VSC786438:VSC786467 WBY786438:WBY786467 WLU786438:WLU786467 WVQ786438:WVQ786467 I851974:I852003 JE851974:JE852003 TA851974:TA852003 ACW851974:ACW852003 AMS851974:AMS852003 AWO851974:AWO852003 BGK851974:BGK852003 BQG851974:BQG852003 CAC851974:CAC852003 CJY851974:CJY852003 CTU851974:CTU852003 DDQ851974:DDQ852003 DNM851974:DNM852003 DXI851974:DXI852003 EHE851974:EHE852003 ERA851974:ERA852003 FAW851974:FAW852003 FKS851974:FKS852003 FUO851974:FUO852003 GEK851974:GEK852003 GOG851974:GOG852003 GYC851974:GYC852003 HHY851974:HHY852003 HRU851974:HRU852003 IBQ851974:IBQ852003 ILM851974:ILM852003 IVI851974:IVI852003 JFE851974:JFE852003 JPA851974:JPA852003 JYW851974:JYW852003 KIS851974:KIS852003 KSO851974:KSO852003 LCK851974:LCK852003 LMG851974:LMG852003 LWC851974:LWC852003 MFY851974:MFY852003 MPU851974:MPU852003 MZQ851974:MZQ852003 NJM851974:NJM852003 NTI851974:NTI852003 ODE851974:ODE852003 ONA851974:ONA852003 OWW851974:OWW852003 PGS851974:PGS852003 PQO851974:PQO852003 QAK851974:QAK852003 QKG851974:QKG852003 QUC851974:QUC852003 RDY851974:RDY852003 RNU851974:RNU852003 RXQ851974:RXQ852003 SHM851974:SHM852003 SRI851974:SRI852003 TBE851974:TBE852003 TLA851974:TLA852003 TUW851974:TUW852003 UES851974:UES852003 UOO851974:UOO852003 UYK851974:UYK852003 VIG851974:VIG852003 VSC851974:VSC852003 WBY851974:WBY852003 WLU851974:WLU852003 WVQ851974:WVQ852003 I917510:I917539 JE917510:JE917539 TA917510:TA917539 ACW917510:ACW917539 AMS917510:AMS917539 AWO917510:AWO917539 BGK917510:BGK917539 BQG917510:BQG917539 CAC917510:CAC917539 CJY917510:CJY917539 CTU917510:CTU917539 DDQ917510:DDQ917539 DNM917510:DNM917539 DXI917510:DXI917539 EHE917510:EHE917539 ERA917510:ERA917539 FAW917510:FAW917539 FKS917510:FKS917539 FUO917510:FUO917539 GEK917510:GEK917539 GOG917510:GOG917539 GYC917510:GYC917539 HHY917510:HHY917539 HRU917510:HRU917539 IBQ917510:IBQ917539 ILM917510:ILM917539 IVI917510:IVI917539 JFE917510:JFE917539 JPA917510:JPA917539 JYW917510:JYW917539 KIS917510:KIS917539 KSO917510:KSO917539 LCK917510:LCK917539 LMG917510:LMG917539 LWC917510:LWC917539 MFY917510:MFY917539 MPU917510:MPU917539 MZQ917510:MZQ917539 NJM917510:NJM917539 NTI917510:NTI917539 ODE917510:ODE917539 ONA917510:ONA917539 OWW917510:OWW917539 PGS917510:PGS917539 PQO917510:PQO917539 QAK917510:QAK917539 QKG917510:QKG917539 QUC917510:QUC917539 RDY917510:RDY917539 RNU917510:RNU917539 RXQ917510:RXQ917539 SHM917510:SHM917539 SRI917510:SRI917539 TBE917510:TBE917539 TLA917510:TLA917539 TUW917510:TUW917539 UES917510:UES917539 UOO917510:UOO917539 UYK917510:UYK917539 VIG917510:VIG917539 VSC917510:VSC917539 WBY917510:WBY917539 WLU917510:WLU917539 WVQ917510:WVQ917539 I983046:I983075 JE983046:JE983075 TA983046:TA983075 ACW983046:ACW983075 AMS983046:AMS983075 AWO983046:AWO983075 BGK983046:BGK983075 BQG983046:BQG983075 CAC983046:CAC983075 CJY983046:CJY983075 CTU983046:CTU983075 DDQ983046:DDQ983075 DNM983046:DNM983075 DXI983046:DXI983075 EHE983046:EHE983075 ERA983046:ERA983075 FAW983046:FAW983075 FKS983046:FKS983075 FUO983046:FUO983075 GEK983046:GEK983075 GOG983046:GOG983075 GYC983046:GYC983075 HHY983046:HHY983075 HRU983046:HRU983075 IBQ983046:IBQ983075 ILM983046:ILM983075 IVI983046:IVI983075 JFE983046:JFE983075 JPA983046:JPA983075 JYW983046:JYW983075 KIS983046:KIS983075 KSO983046:KSO983075 LCK983046:LCK983075 LMG983046:LMG983075 LWC983046:LWC983075 MFY983046:MFY983075 MPU983046:MPU983075 MZQ983046:MZQ983075 NJM983046:NJM983075 NTI983046:NTI983075 ODE983046:ODE983075 ONA983046:ONA983075 OWW983046:OWW983075 PGS983046:PGS983075 PQO983046:PQO983075 QAK983046:QAK983075 QKG983046:QKG983075 QUC983046:QUC983075 RDY983046:RDY983075 RNU983046:RNU983075 RXQ983046:RXQ983075 SHM983046:SHM983075 SRI983046:SRI983075 TBE983046:TBE983075 TLA983046:TLA983075 TUW983046:TUW983075 UES983046:UES983075 UOO983046:UOO983075 UYK983046:UYK983075 VIG983046:VIG983075 VSC983046:VSC983075 WBY983046:WBY983075 WLU983046:WLU983075 WVQ983046:WVQ983075">
      <formula1>"喫煙,禁煙"</formula1>
    </dataValidation>
    <dataValidation type="list" allowBlank="1" showInputMessage="1" showErrorMessage="1" sqref="G6:G35 JC6:JC35 SY6:SY35 ACU6:ACU35 AMQ6:AMQ35 AWM6:AWM35 BGI6:BGI35 BQE6:BQE35 CAA6:CAA35 CJW6:CJW35 CTS6:CTS35 DDO6:DDO35 DNK6:DNK35 DXG6:DXG35 EHC6:EHC35 EQY6:EQY35 FAU6:FAU35 FKQ6:FKQ35 FUM6:FUM35 GEI6:GEI35 GOE6:GOE35 GYA6:GYA35 HHW6:HHW35 HRS6:HRS35 IBO6:IBO35 ILK6:ILK35 IVG6:IVG35 JFC6:JFC35 JOY6:JOY35 JYU6:JYU35 KIQ6:KIQ35 KSM6:KSM35 LCI6:LCI35 LME6:LME35 LWA6:LWA35 MFW6:MFW35 MPS6:MPS35 MZO6:MZO35 NJK6:NJK35 NTG6:NTG35 ODC6:ODC35 OMY6:OMY35 OWU6:OWU35 PGQ6:PGQ35 PQM6:PQM35 QAI6:QAI35 QKE6:QKE35 QUA6:QUA35 RDW6:RDW35 RNS6:RNS35 RXO6:RXO35 SHK6:SHK35 SRG6:SRG35 TBC6:TBC35 TKY6:TKY35 TUU6:TUU35 UEQ6:UEQ35 UOM6:UOM35 UYI6:UYI35 VIE6:VIE35 VSA6:VSA35 WBW6:WBW35 WLS6:WLS35 WVO6:WVO35 G65542:G65571 JC65542:JC65571 SY65542:SY65571 ACU65542:ACU65571 AMQ65542:AMQ65571 AWM65542:AWM65571 BGI65542:BGI65571 BQE65542:BQE65571 CAA65542:CAA65571 CJW65542:CJW65571 CTS65542:CTS65571 DDO65542:DDO65571 DNK65542:DNK65571 DXG65542:DXG65571 EHC65542:EHC65571 EQY65542:EQY65571 FAU65542:FAU65571 FKQ65542:FKQ65571 FUM65542:FUM65571 GEI65542:GEI65571 GOE65542:GOE65571 GYA65542:GYA65571 HHW65542:HHW65571 HRS65542:HRS65571 IBO65542:IBO65571 ILK65542:ILK65571 IVG65542:IVG65571 JFC65542:JFC65571 JOY65542:JOY65571 JYU65542:JYU65571 KIQ65542:KIQ65571 KSM65542:KSM65571 LCI65542:LCI65571 LME65542:LME65571 LWA65542:LWA65571 MFW65542:MFW65571 MPS65542:MPS65571 MZO65542:MZO65571 NJK65542:NJK65571 NTG65542:NTG65571 ODC65542:ODC65571 OMY65542:OMY65571 OWU65542:OWU65571 PGQ65542:PGQ65571 PQM65542:PQM65571 QAI65542:QAI65571 QKE65542:QKE65571 QUA65542:QUA65571 RDW65542:RDW65571 RNS65542:RNS65571 RXO65542:RXO65571 SHK65542:SHK65571 SRG65542:SRG65571 TBC65542:TBC65571 TKY65542:TKY65571 TUU65542:TUU65571 UEQ65542:UEQ65571 UOM65542:UOM65571 UYI65542:UYI65571 VIE65542:VIE65571 VSA65542:VSA65571 WBW65542:WBW65571 WLS65542:WLS65571 WVO65542:WVO65571 G131078:G131107 JC131078:JC131107 SY131078:SY131107 ACU131078:ACU131107 AMQ131078:AMQ131107 AWM131078:AWM131107 BGI131078:BGI131107 BQE131078:BQE131107 CAA131078:CAA131107 CJW131078:CJW131107 CTS131078:CTS131107 DDO131078:DDO131107 DNK131078:DNK131107 DXG131078:DXG131107 EHC131078:EHC131107 EQY131078:EQY131107 FAU131078:FAU131107 FKQ131078:FKQ131107 FUM131078:FUM131107 GEI131078:GEI131107 GOE131078:GOE131107 GYA131078:GYA131107 HHW131078:HHW131107 HRS131078:HRS131107 IBO131078:IBO131107 ILK131078:ILK131107 IVG131078:IVG131107 JFC131078:JFC131107 JOY131078:JOY131107 JYU131078:JYU131107 KIQ131078:KIQ131107 KSM131078:KSM131107 LCI131078:LCI131107 LME131078:LME131107 LWA131078:LWA131107 MFW131078:MFW131107 MPS131078:MPS131107 MZO131078:MZO131107 NJK131078:NJK131107 NTG131078:NTG131107 ODC131078:ODC131107 OMY131078:OMY131107 OWU131078:OWU131107 PGQ131078:PGQ131107 PQM131078:PQM131107 QAI131078:QAI131107 QKE131078:QKE131107 QUA131078:QUA131107 RDW131078:RDW131107 RNS131078:RNS131107 RXO131078:RXO131107 SHK131078:SHK131107 SRG131078:SRG131107 TBC131078:TBC131107 TKY131078:TKY131107 TUU131078:TUU131107 UEQ131078:UEQ131107 UOM131078:UOM131107 UYI131078:UYI131107 VIE131078:VIE131107 VSA131078:VSA131107 WBW131078:WBW131107 WLS131078:WLS131107 WVO131078:WVO131107 G196614:G196643 JC196614:JC196643 SY196614:SY196643 ACU196614:ACU196643 AMQ196614:AMQ196643 AWM196614:AWM196643 BGI196614:BGI196643 BQE196614:BQE196643 CAA196614:CAA196643 CJW196614:CJW196643 CTS196614:CTS196643 DDO196614:DDO196643 DNK196614:DNK196643 DXG196614:DXG196643 EHC196614:EHC196643 EQY196614:EQY196643 FAU196614:FAU196643 FKQ196614:FKQ196643 FUM196614:FUM196643 GEI196614:GEI196643 GOE196614:GOE196643 GYA196614:GYA196643 HHW196614:HHW196643 HRS196614:HRS196643 IBO196614:IBO196643 ILK196614:ILK196643 IVG196614:IVG196643 JFC196614:JFC196643 JOY196614:JOY196643 JYU196614:JYU196643 KIQ196614:KIQ196643 KSM196614:KSM196643 LCI196614:LCI196643 LME196614:LME196643 LWA196614:LWA196643 MFW196614:MFW196643 MPS196614:MPS196643 MZO196614:MZO196643 NJK196614:NJK196643 NTG196614:NTG196643 ODC196614:ODC196643 OMY196614:OMY196643 OWU196614:OWU196643 PGQ196614:PGQ196643 PQM196614:PQM196643 QAI196614:QAI196643 QKE196614:QKE196643 QUA196614:QUA196643 RDW196614:RDW196643 RNS196614:RNS196643 RXO196614:RXO196643 SHK196614:SHK196643 SRG196614:SRG196643 TBC196614:TBC196643 TKY196614:TKY196643 TUU196614:TUU196643 UEQ196614:UEQ196643 UOM196614:UOM196643 UYI196614:UYI196643 VIE196614:VIE196643 VSA196614:VSA196643 WBW196614:WBW196643 WLS196614:WLS196643 WVO196614:WVO196643 G262150:G262179 JC262150:JC262179 SY262150:SY262179 ACU262150:ACU262179 AMQ262150:AMQ262179 AWM262150:AWM262179 BGI262150:BGI262179 BQE262150:BQE262179 CAA262150:CAA262179 CJW262150:CJW262179 CTS262150:CTS262179 DDO262150:DDO262179 DNK262150:DNK262179 DXG262150:DXG262179 EHC262150:EHC262179 EQY262150:EQY262179 FAU262150:FAU262179 FKQ262150:FKQ262179 FUM262150:FUM262179 GEI262150:GEI262179 GOE262150:GOE262179 GYA262150:GYA262179 HHW262150:HHW262179 HRS262150:HRS262179 IBO262150:IBO262179 ILK262150:ILK262179 IVG262150:IVG262179 JFC262150:JFC262179 JOY262150:JOY262179 JYU262150:JYU262179 KIQ262150:KIQ262179 KSM262150:KSM262179 LCI262150:LCI262179 LME262150:LME262179 LWA262150:LWA262179 MFW262150:MFW262179 MPS262150:MPS262179 MZO262150:MZO262179 NJK262150:NJK262179 NTG262150:NTG262179 ODC262150:ODC262179 OMY262150:OMY262179 OWU262150:OWU262179 PGQ262150:PGQ262179 PQM262150:PQM262179 QAI262150:QAI262179 QKE262150:QKE262179 QUA262150:QUA262179 RDW262150:RDW262179 RNS262150:RNS262179 RXO262150:RXO262179 SHK262150:SHK262179 SRG262150:SRG262179 TBC262150:TBC262179 TKY262150:TKY262179 TUU262150:TUU262179 UEQ262150:UEQ262179 UOM262150:UOM262179 UYI262150:UYI262179 VIE262150:VIE262179 VSA262150:VSA262179 WBW262150:WBW262179 WLS262150:WLS262179 WVO262150:WVO262179 G327686:G327715 JC327686:JC327715 SY327686:SY327715 ACU327686:ACU327715 AMQ327686:AMQ327715 AWM327686:AWM327715 BGI327686:BGI327715 BQE327686:BQE327715 CAA327686:CAA327715 CJW327686:CJW327715 CTS327686:CTS327715 DDO327686:DDO327715 DNK327686:DNK327715 DXG327686:DXG327715 EHC327686:EHC327715 EQY327686:EQY327715 FAU327686:FAU327715 FKQ327686:FKQ327715 FUM327686:FUM327715 GEI327686:GEI327715 GOE327686:GOE327715 GYA327686:GYA327715 HHW327686:HHW327715 HRS327686:HRS327715 IBO327686:IBO327715 ILK327686:ILK327715 IVG327686:IVG327715 JFC327686:JFC327715 JOY327686:JOY327715 JYU327686:JYU327715 KIQ327686:KIQ327715 KSM327686:KSM327715 LCI327686:LCI327715 LME327686:LME327715 LWA327686:LWA327715 MFW327686:MFW327715 MPS327686:MPS327715 MZO327686:MZO327715 NJK327686:NJK327715 NTG327686:NTG327715 ODC327686:ODC327715 OMY327686:OMY327715 OWU327686:OWU327715 PGQ327686:PGQ327715 PQM327686:PQM327715 QAI327686:QAI327715 QKE327686:QKE327715 QUA327686:QUA327715 RDW327686:RDW327715 RNS327686:RNS327715 RXO327686:RXO327715 SHK327686:SHK327715 SRG327686:SRG327715 TBC327686:TBC327715 TKY327686:TKY327715 TUU327686:TUU327715 UEQ327686:UEQ327715 UOM327686:UOM327715 UYI327686:UYI327715 VIE327686:VIE327715 VSA327686:VSA327715 WBW327686:WBW327715 WLS327686:WLS327715 WVO327686:WVO327715 G393222:G393251 JC393222:JC393251 SY393222:SY393251 ACU393222:ACU393251 AMQ393222:AMQ393251 AWM393222:AWM393251 BGI393222:BGI393251 BQE393222:BQE393251 CAA393222:CAA393251 CJW393222:CJW393251 CTS393222:CTS393251 DDO393222:DDO393251 DNK393222:DNK393251 DXG393222:DXG393251 EHC393222:EHC393251 EQY393222:EQY393251 FAU393222:FAU393251 FKQ393222:FKQ393251 FUM393222:FUM393251 GEI393222:GEI393251 GOE393222:GOE393251 GYA393222:GYA393251 HHW393222:HHW393251 HRS393222:HRS393251 IBO393222:IBO393251 ILK393222:ILK393251 IVG393222:IVG393251 JFC393222:JFC393251 JOY393222:JOY393251 JYU393222:JYU393251 KIQ393222:KIQ393251 KSM393222:KSM393251 LCI393222:LCI393251 LME393222:LME393251 LWA393222:LWA393251 MFW393222:MFW393251 MPS393222:MPS393251 MZO393222:MZO393251 NJK393222:NJK393251 NTG393222:NTG393251 ODC393222:ODC393251 OMY393222:OMY393251 OWU393222:OWU393251 PGQ393222:PGQ393251 PQM393222:PQM393251 QAI393222:QAI393251 QKE393222:QKE393251 QUA393222:QUA393251 RDW393222:RDW393251 RNS393222:RNS393251 RXO393222:RXO393251 SHK393222:SHK393251 SRG393222:SRG393251 TBC393222:TBC393251 TKY393222:TKY393251 TUU393222:TUU393251 UEQ393222:UEQ393251 UOM393222:UOM393251 UYI393222:UYI393251 VIE393222:VIE393251 VSA393222:VSA393251 WBW393222:WBW393251 WLS393222:WLS393251 WVO393222:WVO393251 G458758:G458787 JC458758:JC458787 SY458758:SY458787 ACU458758:ACU458787 AMQ458758:AMQ458787 AWM458758:AWM458787 BGI458758:BGI458787 BQE458758:BQE458787 CAA458758:CAA458787 CJW458758:CJW458787 CTS458758:CTS458787 DDO458758:DDO458787 DNK458758:DNK458787 DXG458758:DXG458787 EHC458758:EHC458787 EQY458758:EQY458787 FAU458758:FAU458787 FKQ458758:FKQ458787 FUM458758:FUM458787 GEI458758:GEI458787 GOE458758:GOE458787 GYA458758:GYA458787 HHW458758:HHW458787 HRS458758:HRS458787 IBO458758:IBO458787 ILK458758:ILK458787 IVG458758:IVG458787 JFC458758:JFC458787 JOY458758:JOY458787 JYU458758:JYU458787 KIQ458758:KIQ458787 KSM458758:KSM458787 LCI458758:LCI458787 LME458758:LME458787 LWA458758:LWA458787 MFW458758:MFW458787 MPS458758:MPS458787 MZO458758:MZO458787 NJK458758:NJK458787 NTG458758:NTG458787 ODC458758:ODC458787 OMY458758:OMY458787 OWU458758:OWU458787 PGQ458758:PGQ458787 PQM458758:PQM458787 QAI458758:QAI458787 QKE458758:QKE458787 QUA458758:QUA458787 RDW458758:RDW458787 RNS458758:RNS458787 RXO458758:RXO458787 SHK458758:SHK458787 SRG458758:SRG458787 TBC458758:TBC458787 TKY458758:TKY458787 TUU458758:TUU458787 UEQ458758:UEQ458787 UOM458758:UOM458787 UYI458758:UYI458787 VIE458758:VIE458787 VSA458758:VSA458787 WBW458758:WBW458787 WLS458758:WLS458787 WVO458758:WVO458787 G524294:G524323 JC524294:JC524323 SY524294:SY524323 ACU524294:ACU524323 AMQ524294:AMQ524323 AWM524294:AWM524323 BGI524294:BGI524323 BQE524294:BQE524323 CAA524294:CAA524323 CJW524294:CJW524323 CTS524294:CTS524323 DDO524294:DDO524323 DNK524294:DNK524323 DXG524294:DXG524323 EHC524294:EHC524323 EQY524294:EQY524323 FAU524294:FAU524323 FKQ524294:FKQ524323 FUM524294:FUM524323 GEI524294:GEI524323 GOE524294:GOE524323 GYA524294:GYA524323 HHW524294:HHW524323 HRS524294:HRS524323 IBO524294:IBO524323 ILK524294:ILK524323 IVG524294:IVG524323 JFC524294:JFC524323 JOY524294:JOY524323 JYU524294:JYU524323 KIQ524294:KIQ524323 KSM524294:KSM524323 LCI524294:LCI524323 LME524294:LME524323 LWA524294:LWA524323 MFW524294:MFW524323 MPS524294:MPS524323 MZO524294:MZO524323 NJK524294:NJK524323 NTG524294:NTG524323 ODC524294:ODC524323 OMY524294:OMY524323 OWU524294:OWU524323 PGQ524294:PGQ524323 PQM524294:PQM524323 QAI524294:QAI524323 QKE524294:QKE524323 QUA524294:QUA524323 RDW524294:RDW524323 RNS524294:RNS524323 RXO524294:RXO524323 SHK524294:SHK524323 SRG524294:SRG524323 TBC524294:TBC524323 TKY524294:TKY524323 TUU524294:TUU524323 UEQ524294:UEQ524323 UOM524294:UOM524323 UYI524294:UYI524323 VIE524294:VIE524323 VSA524294:VSA524323 WBW524294:WBW524323 WLS524294:WLS524323 WVO524294:WVO524323 G589830:G589859 JC589830:JC589859 SY589830:SY589859 ACU589830:ACU589859 AMQ589830:AMQ589859 AWM589830:AWM589859 BGI589830:BGI589859 BQE589830:BQE589859 CAA589830:CAA589859 CJW589830:CJW589859 CTS589830:CTS589859 DDO589830:DDO589859 DNK589830:DNK589859 DXG589830:DXG589859 EHC589830:EHC589859 EQY589830:EQY589859 FAU589830:FAU589859 FKQ589830:FKQ589859 FUM589830:FUM589859 GEI589830:GEI589859 GOE589830:GOE589859 GYA589830:GYA589859 HHW589830:HHW589859 HRS589830:HRS589859 IBO589830:IBO589859 ILK589830:ILK589859 IVG589830:IVG589859 JFC589830:JFC589859 JOY589830:JOY589859 JYU589830:JYU589859 KIQ589830:KIQ589859 KSM589830:KSM589859 LCI589830:LCI589859 LME589830:LME589859 LWA589830:LWA589859 MFW589830:MFW589859 MPS589830:MPS589859 MZO589830:MZO589859 NJK589830:NJK589859 NTG589830:NTG589859 ODC589830:ODC589859 OMY589830:OMY589859 OWU589830:OWU589859 PGQ589830:PGQ589859 PQM589830:PQM589859 QAI589830:QAI589859 QKE589830:QKE589859 QUA589830:QUA589859 RDW589830:RDW589859 RNS589830:RNS589859 RXO589830:RXO589859 SHK589830:SHK589859 SRG589830:SRG589859 TBC589830:TBC589859 TKY589830:TKY589859 TUU589830:TUU589859 UEQ589830:UEQ589859 UOM589830:UOM589859 UYI589830:UYI589859 VIE589830:VIE589859 VSA589830:VSA589859 WBW589830:WBW589859 WLS589830:WLS589859 WVO589830:WVO589859 G655366:G655395 JC655366:JC655395 SY655366:SY655395 ACU655366:ACU655395 AMQ655366:AMQ655395 AWM655366:AWM655395 BGI655366:BGI655395 BQE655366:BQE655395 CAA655366:CAA655395 CJW655366:CJW655395 CTS655366:CTS655395 DDO655366:DDO655395 DNK655366:DNK655395 DXG655366:DXG655395 EHC655366:EHC655395 EQY655366:EQY655395 FAU655366:FAU655395 FKQ655366:FKQ655395 FUM655366:FUM655395 GEI655366:GEI655395 GOE655366:GOE655395 GYA655366:GYA655395 HHW655366:HHW655395 HRS655366:HRS655395 IBO655366:IBO655395 ILK655366:ILK655395 IVG655366:IVG655395 JFC655366:JFC655395 JOY655366:JOY655395 JYU655366:JYU655395 KIQ655366:KIQ655395 KSM655366:KSM655395 LCI655366:LCI655395 LME655366:LME655395 LWA655366:LWA655395 MFW655366:MFW655395 MPS655366:MPS655395 MZO655366:MZO655395 NJK655366:NJK655395 NTG655366:NTG655395 ODC655366:ODC655395 OMY655366:OMY655395 OWU655366:OWU655395 PGQ655366:PGQ655395 PQM655366:PQM655395 QAI655366:QAI655395 QKE655366:QKE655395 QUA655366:QUA655395 RDW655366:RDW655395 RNS655366:RNS655395 RXO655366:RXO655395 SHK655366:SHK655395 SRG655366:SRG655395 TBC655366:TBC655395 TKY655366:TKY655395 TUU655366:TUU655395 UEQ655366:UEQ655395 UOM655366:UOM655395 UYI655366:UYI655395 VIE655366:VIE655395 VSA655366:VSA655395 WBW655366:WBW655395 WLS655366:WLS655395 WVO655366:WVO655395 G720902:G720931 JC720902:JC720931 SY720902:SY720931 ACU720902:ACU720931 AMQ720902:AMQ720931 AWM720902:AWM720931 BGI720902:BGI720931 BQE720902:BQE720931 CAA720902:CAA720931 CJW720902:CJW720931 CTS720902:CTS720931 DDO720902:DDO720931 DNK720902:DNK720931 DXG720902:DXG720931 EHC720902:EHC720931 EQY720902:EQY720931 FAU720902:FAU720931 FKQ720902:FKQ720931 FUM720902:FUM720931 GEI720902:GEI720931 GOE720902:GOE720931 GYA720902:GYA720931 HHW720902:HHW720931 HRS720902:HRS720931 IBO720902:IBO720931 ILK720902:ILK720931 IVG720902:IVG720931 JFC720902:JFC720931 JOY720902:JOY720931 JYU720902:JYU720931 KIQ720902:KIQ720931 KSM720902:KSM720931 LCI720902:LCI720931 LME720902:LME720931 LWA720902:LWA720931 MFW720902:MFW720931 MPS720902:MPS720931 MZO720902:MZO720931 NJK720902:NJK720931 NTG720902:NTG720931 ODC720902:ODC720931 OMY720902:OMY720931 OWU720902:OWU720931 PGQ720902:PGQ720931 PQM720902:PQM720931 QAI720902:QAI720931 QKE720902:QKE720931 QUA720902:QUA720931 RDW720902:RDW720931 RNS720902:RNS720931 RXO720902:RXO720931 SHK720902:SHK720931 SRG720902:SRG720931 TBC720902:TBC720931 TKY720902:TKY720931 TUU720902:TUU720931 UEQ720902:UEQ720931 UOM720902:UOM720931 UYI720902:UYI720931 VIE720902:VIE720931 VSA720902:VSA720931 WBW720902:WBW720931 WLS720902:WLS720931 WVO720902:WVO720931 G786438:G786467 JC786438:JC786467 SY786438:SY786467 ACU786438:ACU786467 AMQ786438:AMQ786467 AWM786438:AWM786467 BGI786438:BGI786467 BQE786438:BQE786467 CAA786438:CAA786467 CJW786438:CJW786467 CTS786438:CTS786467 DDO786438:DDO786467 DNK786438:DNK786467 DXG786438:DXG786467 EHC786438:EHC786467 EQY786438:EQY786467 FAU786438:FAU786467 FKQ786438:FKQ786467 FUM786438:FUM786467 GEI786438:GEI786467 GOE786438:GOE786467 GYA786438:GYA786467 HHW786438:HHW786467 HRS786438:HRS786467 IBO786438:IBO786467 ILK786438:ILK786467 IVG786438:IVG786467 JFC786438:JFC786467 JOY786438:JOY786467 JYU786438:JYU786467 KIQ786438:KIQ786467 KSM786438:KSM786467 LCI786438:LCI786467 LME786438:LME786467 LWA786438:LWA786467 MFW786438:MFW786467 MPS786438:MPS786467 MZO786438:MZO786467 NJK786438:NJK786467 NTG786438:NTG786467 ODC786438:ODC786467 OMY786438:OMY786467 OWU786438:OWU786467 PGQ786438:PGQ786467 PQM786438:PQM786467 QAI786438:QAI786467 QKE786438:QKE786467 QUA786438:QUA786467 RDW786438:RDW786467 RNS786438:RNS786467 RXO786438:RXO786467 SHK786438:SHK786467 SRG786438:SRG786467 TBC786438:TBC786467 TKY786438:TKY786467 TUU786438:TUU786467 UEQ786438:UEQ786467 UOM786438:UOM786467 UYI786438:UYI786467 VIE786438:VIE786467 VSA786438:VSA786467 WBW786438:WBW786467 WLS786438:WLS786467 WVO786438:WVO786467 G851974:G852003 JC851974:JC852003 SY851974:SY852003 ACU851974:ACU852003 AMQ851974:AMQ852003 AWM851974:AWM852003 BGI851974:BGI852003 BQE851974:BQE852003 CAA851974:CAA852003 CJW851974:CJW852003 CTS851974:CTS852003 DDO851974:DDO852003 DNK851974:DNK852003 DXG851974:DXG852003 EHC851974:EHC852003 EQY851974:EQY852003 FAU851974:FAU852003 FKQ851974:FKQ852003 FUM851974:FUM852003 GEI851974:GEI852003 GOE851974:GOE852003 GYA851974:GYA852003 HHW851974:HHW852003 HRS851974:HRS852003 IBO851974:IBO852003 ILK851974:ILK852003 IVG851974:IVG852003 JFC851974:JFC852003 JOY851974:JOY852003 JYU851974:JYU852003 KIQ851974:KIQ852003 KSM851974:KSM852003 LCI851974:LCI852003 LME851974:LME852003 LWA851974:LWA852003 MFW851974:MFW852003 MPS851974:MPS852003 MZO851974:MZO852003 NJK851974:NJK852003 NTG851974:NTG852003 ODC851974:ODC852003 OMY851974:OMY852003 OWU851974:OWU852003 PGQ851974:PGQ852003 PQM851974:PQM852003 QAI851974:QAI852003 QKE851974:QKE852003 QUA851974:QUA852003 RDW851974:RDW852003 RNS851974:RNS852003 RXO851974:RXO852003 SHK851974:SHK852003 SRG851974:SRG852003 TBC851974:TBC852003 TKY851974:TKY852003 TUU851974:TUU852003 UEQ851974:UEQ852003 UOM851974:UOM852003 UYI851974:UYI852003 VIE851974:VIE852003 VSA851974:VSA852003 WBW851974:WBW852003 WLS851974:WLS852003 WVO851974:WVO852003 G917510:G917539 JC917510:JC917539 SY917510:SY917539 ACU917510:ACU917539 AMQ917510:AMQ917539 AWM917510:AWM917539 BGI917510:BGI917539 BQE917510:BQE917539 CAA917510:CAA917539 CJW917510:CJW917539 CTS917510:CTS917539 DDO917510:DDO917539 DNK917510:DNK917539 DXG917510:DXG917539 EHC917510:EHC917539 EQY917510:EQY917539 FAU917510:FAU917539 FKQ917510:FKQ917539 FUM917510:FUM917539 GEI917510:GEI917539 GOE917510:GOE917539 GYA917510:GYA917539 HHW917510:HHW917539 HRS917510:HRS917539 IBO917510:IBO917539 ILK917510:ILK917539 IVG917510:IVG917539 JFC917510:JFC917539 JOY917510:JOY917539 JYU917510:JYU917539 KIQ917510:KIQ917539 KSM917510:KSM917539 LCI917510:LCI917539 LME917510:LME917539 LWA917510:LWA917539 MFW917510:MFW917539 MPS917510:MPS917539 MZO917510:MZO917539 NJK917510:NJK917539 NTG917510:NTG917539 ODC917510:ODC917539 OMY917510:OMY917539 OWU917510:OWU917539 PGQ917510:PGQ917539 PQM917510:PQM917539 QAI917510:QAI917539 QKE917510:QKE917539 QUA917510:QUA917539 RDW917510:RDW917539 RNS917510:RNS917539 RXO917510:RXO917539 SHK917510:SHK917539 SRG917510:SRG917539 TBC917510:TBC917539 TKY917510:TKY917539 TUU917510:TUU917539 UEQ917510:UEQ917539 UOM917510:UOM917539 UYI917510:UYI917539 VIE917510:VIE917539 VSA917510:VSA917539 WBW917510:WBW917539 WLS917510:WLS917539 WVO917510:WVO917539 G983046:G983075 JC983046:JC983075 SY983046:SY983075 ACU983046:ACU983075 AMQ983046:AMQ983075 AWM983046:AWM983075 BGI983046:BGI983075 BQE983046:BQE983075 CAA983046:CAA983075 CJW983046:CJW983075 CTS983046:CTS983075 DDO983046:DDO983075 DNK983046:DNK983075 DXG983046:DXG983075 EHC983046:EHC983075 EQY983046:EQY983075 FAU983046:FAU983075 FKQ983046:FKQ983075 FUM983046:FUM983075 GEI983046:GEI983075 GOE983046:GOE983075 GYA983046:GYA983075 HHW983046:HHW983075 HRS983046:HRS983075 IBO983046:IBO983075 ILK983046:ILK983075 IVG983046:IVG983075 JFC983046:JFC983075 JOY983046:JOY983075 JYU983046:JYU983075 KIQ983046:KIQ983075 KSM983046:KSM983075 LCI983046:LCI983075 LME983046:LME983075 LWA983046:LWA983075 MFW983046:MFW983075 MPS983046:MPS983075 MZO983046:MZO983075 NJK983046:NJK983075 NTG983046:NTG983075 ODC983046:ODC983075 OMY983046:OMY983075 OWU983046:OWU983075 PGQ983046:PGQ983075 PQM983046:PQM983075 QAI983046:QAI983075 QKE983046:QKE983075 QUA983046:QUA983075 RDW983046:RDW983075 RNS983046:RNS983075 RXO983046:RXO983075 SHK983046:SHK983075 SRG983046:SRG983075 TBC983046:TBC983075 TKY983046:TKY983075 TUU983046:TUU983075 UEQ983046:UEQ983075 UOM983046:UOM983075 UYI983046:UYI983075 VIE983046:VIE983075 VSA983046:VSA983075 WBW983046:WBW983075 WLS983046:WLS983075 WVO983046:WVO983075">
      <formula1>"男,女"</formula1>
    </dataValidation>
    <dataValidation type="list" allowBlank="1" showInputMessage="1" showErrorMessage="1" sqref="H6:H35">
      <formula1>"指導者,生徒,保護者,ドライバー,引率者,その他"</formula1>
    </dataValidation>
    <dataValidation imeMode="fullKatakana" allowBlank="1" showInputMessage="1" showErrorMessage="1" promptTitle="カタカナで入力" prompt="カタカナで入力してください。" sqref="F6:F35"/>
    <dataValidation type="list" allowBlank="1" showInputMessage="1" showErrorMessage="1" sqref="J6:R35">
      <formula1>"○"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59999389629810485"/>
  </sheetPr>
  <dimension ref="A1:CV311"/>
  <sheetViews>
    <sheetView showGridLines="0" showRowColHeaders="0" zoomScaleNormal="100" workbookViewId="0">
      <pane ySplit="1" topLeftCell="A2" activePane="bottomLeft" state="frozen"/>
      <selection pane="bottomLeft" activeCell="I38" sqref="I38:P39"/>
    </sheetView>
  </sheetViews>
  <sheetFormatPr defaultColWidth="0" defaultRowHeight="13.5" zeroHeight="1" x14ac:dyDescent="0.4"/>
  <cols>
    <col min="1" max="55" width="1.625" style="1" customWidth="1"/>
    <col min="56" max="100" width="1.625" style="1" hidden="1" customWidth="1"/>
    <col min="101" max="16384" width="8.625" style="1" hidden="1"/>
  </cols>
  <sheetData>
    <row r="1" spans="1:55" ht="24" customHeight="1" x14ac:dyDescent="0.4">
      <c r="A1" s="81"/>
      <c r="B1" s="342" t="s">
        <v>313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2"/>
      <c r="AQ1" s="342"/>
      <c r="AR1" s="342"/>
      <c r="AS1" s="342"/>
      <c r="AT1" s="342"/>
      <c r="AU1" s="342"/>
      <c r="AV1" s="342"/>
      <c r="AW1" s="342"/>
      <c r="AX1" s="342"/>
      <c r="AY1" s="342"/>
      <c r="AZ1" s="342"/>
      <c r="BA1" s="342"/>
      <c r="BB1" s="342"/>
      <c r="BC1" s="81"/>
    </row>
    <row r="2" spans="1:55" ht="9.9499999999999993" customHeight="1" x14ac:dyDescent="0.4"/>
    <row r="3" spans="1:55" ht="9.9499999999999993" customHeight="1" x14ac:dyDescent="0.4">
      <c r="B3" s="366" t="s">
        <v>128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7"/>
      <c r="AO3" s="367"/>
      <c r="AP3" s="367"/>
      <c r="AQ3" s="367"/>
      <c r="AR3" s="367"/>
      <c r="AS3" s="367"/>
      <c r="AT3" s="367"/>
      <c r="AU3" s="367"/>
      <c r="AV3" s="367"/>
      <c r="AW3" s="367"/>
      <c r="AX3" s="367"/>
      <c r="AY3" s="367"/>
      <c r="AZ3" s="367"/>
      <c r="BA3" s="367"/>
      <c r="BB3" s="367"/>
    </row>
    <row r="4" spans="1:55" ht="9.9499999999999993" customHeight="1" x14ac:dyDescent="0.4"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/>
      <c r="AN4" s="367"/>
      <c r="AO4" s="367"/>
      <c r="AP4" s="367"/>
      <c r="AQ4" s="367"/>
      <c r="AR4" s="367"/>
      <c r="AS4" s="367"/>
      <c r="AT4" s="367"/>
      <c r="AU4" s="367"/>
      <c r="AV4" s="367"/>
      <c r="AW4" s="367"/>
      <c r="AX4" s="367"/>
      <c r="AY4" s="367"/>
      <c r="AZ4" s="367"/>
      <c r="BA4" s="367"/>
      <c r="BB4" s="367"/>
    </row>
    <row r="5" spans="1:55" ht="9.9499999999999993" customHeight="1" x14ac:dyDescent="0.4"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  <c r="AR5" s="367"/>
      <c r="AS5" s="367"/>
      <c r="AT5" s="367"/>
      <c r="AU5" s="367"/>
      <c r="AV5" s="367"/>
      <c r="AW5" s="367"/>
      <c r="AX5" s="367"/>
      <c r="AY5" s="367"/>
      <c r="AZ5" s="367"/>
      <c r="BA5" s="367"/>
      <c r="BB5" s="367"/>
    </row>
    <row r="6" spans="1:55" ht="9.9499999999999993" customHeight="1" x14ac:dyDescent="0.4"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7"/>
      <c r="AM6" s="367"/>
      <c r="AN6" s="367"/>
      <c r="AO6" s="367"/>
      <c r="AP6" s="367"/>
      <c r="AQ6" s="367"/>
      <c r="AR6" s="367"/>
      <c r="AS6" s="367"/>
      <c r="AT6" s="367"/>
      <c r="AU6" s="367"/>
      <c r="AV6" s="367"/>
      <c r="AW6" s="367"/>
      <c r="AX6" s="367"/>
      <c r="AY6" s="367"/>
      <c r="AZ6" s="367"/>
      <c r="BA6" s="367"/>
      <c r="BB6" s="367"/>
    </row>
    <row r="7" spans="1:55" ht="9.9499999999999993" customHeight="1" thickBot="1" x14ac:dyDescent="0.45"/>
    <row r="8" spans="1:55" ht="9.9499999999999993" customHeight="1" x14ac:dyDescent="0.4">
      <c r="B8" s="372"/>
      <c r="C8" s="373"/>
      <c r="D8" s="373"/>
      <c r="E8" s="373"/>
      <c r="F8" s="378"/>
      <c r="G8" s="372" t="s">
        <v>89</v>
      </c>
      <c r="H8" s="373"/>
      <c r="I8" s="373"/>
      <c r="J8" s="373"/>
      <c r="K8" s="374"/>
      <c r="L8" s="385" t="s">
        <v>94</v>
      </c>
      <c r="M8" s="373"/>
      <c r="N8" s="373"/>
      <c r="O8" s="373"/>
      <c r="P8" s="373"/>
      <c r="Q8" s="373"/>
      <c r="R8" s="373" t="s">
        <v>95</v>
      </c>
      <c r="S8" s="373"/>
      <c r="T8" s="373"/>
      <c r="U8" s="373"/>
      <c r="V8" s="373"/>
      <c r="W8" s="373"/>
      <c r="X8" s="373" t="s">
        <v>96</v>
      </c>
      <c r="Y8" s="373"/>
      <c r="Z8" s="373"/>
      <c r="AA8" s="373"/>
      <c r="AB8" s="373"/>
      <c r="AC8" s="373"/>
      <c r="AD8" s="373" t="s">
        <v>97</v>
      </c>
      <c r="AE8" s="373"/>
      <c r="AF8" s="373"/>
      <c r="AG8" s="373"/>
      <c r="AH8" s="373"/>
      <c r="AI8" s="374"/>
      <c r="AJ8" s="385" t="s">
        <v>98</v>
      </c>
      <c r="AK8" s="373"/>
      <c r="AL8" s="373"/>
      <c r="AM8" s="373"/>
      <c r="AN8" s="373" t="s">
        <v>100</v>
      </c>
      <c r="AO8" s="373"/>
      <c r="AP8" s="373"/>
      <c r="AQ8" s="373"/>
      <c r="AR8" s="373" t="s">
        <v>101</v>
      </c>
      <c r="AS8" s="373"/>
      <c r="AT8" s="373"/>
      <c r="AU8" s="373"/>
      <c r="AV8" s="373" t="s">
        <v>102</v>
      </c>
      <c r="AW8" s="373"/>
      <c r="AX8" s="373"/>
      <c r="AY8" s="373"/>
      <c r="AZ8" s="373"/>
      <c r="BA8" s="373"/>
      <c r="BB8" s="374"/>
    </row>
    <row r="9" spans="1:55" ht="9.9499999999999993" customHeight="1" x14ac:dyDescent="0.4">
      <c r="B9" s="255"/>
      <c r="C9" s="256"/>
      <c r="D9" s="256"/>
      <c r="E9" s="256"/>
      <c r="F9" s="379"/>
      <c r="G9" s="255"/>
      <c r="H9" s="256"/>
      <c r="I9" s="256"/>
      <c r="J9" s="256"/>
      <c r="K9" s="257"/>
      <c r="L9" s="363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7"/>
      <c r="AJ9" s="363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7"/>
    </row>
    <row r="10" spans="1:55" ht="9.9499999999999993" customHeight="1" x14ac:dyDescent="0.4">
      <c r="B10" s="255"/>
      <c r="C10" s="256"/>
      <c r="D10" s="256"/>
      <c r="E10" s="256"/>
      <c r="F10" s="379"/>
      <c r="G10" s="255"/>
      <c r="H10" s="256"/>
      <c r="I10" s="256"/>
      <c r="J10" s="256"/>
      <c r="K10" s="257"/>
      <c r="L10" s="397" t="s">
        <v>91</v>
      </c>
      <c r="M10" s="391"/>
      <c r="N10" s="393" t="s">
        <v>92</v>
      </c>
      <c r="O10" s="393"/>
      <c r="P10" s="256" t="s">
        <v>93</v>
      </c>
      <c r="Q10" s="256"/>
      <c r="R10" s="391" t="s">
        <v>91</v>
      </c>
      <c r="S10" s="391"/>
      <c r="T10" s="393" t="s">
        <v>92</v>
      </c>
      <c r="U10" s="393"/>
      <c r="V10" s="256" t="s">
        <v>93</v>
      </c>
      <c r="W10" s="256"/>
      <c r="X10" s="391" t="s">
        <v>91</v>
      </c>
      <c r="Y10" s="391"/>
      <c r="Z10" s="393" t="s">
        <v>92</v>
      </c>
      <c r="AA10" s="393"/>
      <c r="AB10" s="256" t="s">
        <v>93</v>
      </c>
      <c r="AC10" s="256"/>
      <c r="AD10" s="391" t="s">
        <v>91</v>
      </c>
      <c r="AE10" s="391"/>
      <c r="AF10" s="393" t="s">
        <v>92</v>
      </c>
      <c r="AG10" s="393"/>
      <c r="AH10" s="256" t="s">
        <v>93</v>
      </c>
      <c r="AI10" s="257"/>
      <c r="AJ10" s="363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7"/>
    </row>
    <row r="11" spans="1:55" ht="9.9499999999999993" customHeight="1" thickBot="1" x14ac:dyDescent="0.45">
      <c r="B11" s="375"/>
      <c r="C11" s="376"/>
      <c r="D11" s="376"/>
      <c r="E11" s="376"/>
      <c r="F11" s="380"/>
      <c r="G11" s="375"/>
      <c r="H11" s="376"/>
      <c r="I11" s="376"/>
      <c r="J11" s="376"/>
      <c r="K11" s="377"/>
      <c r="L11" s="398"/>
      <c r="M11" s="392"/>
      <c r="N11" s="394"/>
      <c r="O11" s="394"/>
      <c r="P11" s="376"/>
      <c r="Q11" s="376"/>
      <c r="R11" s="392"/>
      <c r="S11" s="392"/>
      <c r="T11" s="394"/>
      <c r="U11" s="394"/>
      <c r="V11" s="376"/>
      <c r="W11" s="376"/>
      <c r="X11" s="392"/>
      <c r="Y11" s="392"/>
      <c r="Z11" s="394"/>
      <c r="AA11" s="394"/>
      <c r="AB11" s="376"/>
      <c r="AC11" s="376"/>
      <c r="AD11" s="392"/>
      <c r="AE11" s="392"/>
      <c r="AF11" s="394"/>
      <c r="AG11" s="394"/>
      <c r="AH11" s="376"/>
      <c r="AI11" s="377"/>
      <c r="AJ11" s="386"/>
      <c r="AK11" s="376"/>
      <c r="AL11" s="376"/>
      <c r="AM11" s="376"/>
      <c r="AN11" s="376"/>
      <c r="AO11" s="376"/>
      <c r="AP11" s="376"/>
      <c r="AQ11" s="376"/>
      <c r="AR11" s="376"/>
      <c r="AS11" s="376"/>
      <c r="AT11" s="376"/>
      <c r="AU11" s="376"/>
      <c r="AV11" s="376"/>
      <c r="AW11" s="376"/>
      <c r="AX11" s="376"/>
      <c r="AY11" s="376"/>
      <c r="AZ11" s="376"/>
      <c r="BA11" s="376"/>
      <c r="BB11" s="377"/>
    </row>
    <row r="12" spans="1:55" ht="9.9499999999999993" customHeight="1" x14ac:dyDescent="0.4">
      <c r="B12" s="372" t="str">
        <f>初期設定!$Q$13&amp;"月"&amp;初期設定!$U$13&amp;"日"</f>
        <v>12月25日</v>
      </c>
      <c r="C12" s="373"/>
      <c r="D12" s="373"/>
      <c r="E12" s="373"/>
      <c r="F12" s="378"/>
      <c r="G12" s="407"/>
      <c r="H12" s="408"/>
      <c r="I12" s="409"/>
      <c r="J12" s="385" t="s">
        <v>90</v>
      </c>
      <c r="K12" s="374"/>
      <c r="L12" s="404"/>
      <c r="M12" s="395"/>
      <c r="N12" s="396"/>
      <c r="O12" s="396"/>
      <c r="P12" s="373">
        <f>SUM(L12:O13)</f>
        <v>0</v>
      </c>
      <c r="Q12" s="373"/>
      <c r="R12" s="395"/>
      <c r="S12" s="395"/>
      <c r="T12" s="396"/>
      <c r="U12" s="396"/>
      <c r="V12" s="373">
        <f>SUM(R12:U13)</f>
        <v>0</v>
      </c>
      <c r="W12" s="373"/>
      <c r="X12" s="395"/>
      <c r="Y12" s="395"/>
      <c r="Z12" s="396"/>
      <c r="AA12" s="396"/>
      <c r="AB12" s="373">
        <f>SUM(X12:AA13)</f>
        <v>0</v>
      </c>
      <c r="AC12" s="373"/>
      <c r="AD12" s="395"/>
      <c r="AE12" s="395"/>
      <c r="AF12" s="396"/>
      <c r="AG12" s="396"/>
      <c r="AH12" s="373">
        <f>SUM(AD12:AG13)</f>
        <v>0</v>
      </c>
      <c r="AI12" s="374"/>
      <c r="AJ12" s="385">
        <f>SUM(L12,R12,X12,AD12)</f>
        <v>0</v>
      </c>
      <c r="AK12" s="378"/>
      <c r="AL12" s="385" t="s">
        <v>99</v>
      </c>
      <c r="AM12" s="373"/>
      <c r="AN12" s="373">
        <f>SUM(N12,T12,Z12,AF12)</f>
        <v>0</v>
      </c>
      <c r="AO12" s="378"/>
      <c r="AP12" s="385" t="s">
        <v>99</v>
      </c>
      <c r="AQ12" s="373"/>
      <c r="AR12" s="373">
        <f>SUM(AJ12,AN12)</f>
        <v>0</v>
      </c>
      <c r="AS12" s="378"/>
      <c r="AT12" s="385" t="s">
        <v>99</v>
      </c>
      <c r="AU12" s="373"/>
      <c r="AV12" s="381" t="s">
        <v>103</v>
      </c>
      <c r="AW12" s="381"/>
      <c r="AX12" s="381"/>
      <c r="AY12" s="381"/>
      <c r="AZ12" s="381"/>
      <c r="BA12" s="381"/>
      <c r="BB12" s="382"/>
    </row>
    <row r="13" spans="1:55" ht="9.9499999999999993" customHeight="1" x14ac:dyDescent="0.4">
      <c r="B13" s="255"/>
      <c r="C13" s="256"/>
      <c r="D13" s="256"/>
      <c r="E13" s="256"/>
      <c r="F13" s="379"/>
      <c r="G13" s="399"/>
      <c r="H13" s="359"/>
      <c r="I13" s="400"/>
      <c r="J13" s="363"/>
      <c r="K13" s="257"/>
      <c r="L13" s="405"/>
      <c r="M13" s="387"/>
      <c r="N13" s="389"/>
      <c r="O13" s="389"/>
      <c r="P13" s="256"/>
      <c r="Q13" s="256"/>
      <c r="R13" s="387"/>
      <c r="S13" s="387"/>
      <c r="T13" s="389"/>
      <c r="U13" s="389"/>
      <c r="V13" s="256"/>
      <c r="W13" s="256"/>
      <c r="X13" s="387"/>
      <c r="Y13" s="387"/>
      <c r="Z13" s="389"/>
      <c r="AA13" s="389"/>
      <c r="AB13" s="256"/>
      <c r="AC13" s="256"/>
      <c r="AD13" s="387"/>
      <c r="AE13" s="387"/>
      <c r="AF13" s="389"/>
      <c r="AG13" s="389"/>
      <c r="AH13" s="256"/>
      <c r="AI13" s="257"/>
      <c r="AJ13" s="363"/>
      <c r="AK13" s="379"/>
      <c r="AL13" s="363"/>
      <c r="AM13" s="256"/>
      <c r="AN13" s="256"/>
      <c r="AO13" s="379"/>
      <c r="AP13" s="363"/>
      <c r="AQ13" s="256"/>
      <c r="AR13" s="256"/>
      <c r="AS13" s="379"/>
      <c r="AT13" s="363"/>
      <c r="AU13" s="256"/>
      <c r="AV13" s="383"/>
      <c r="AW13" s="383"/>
      <c r="AX13" s="383"/>
      <c r="AY13" s="383"/>
      <c r="AZ13" s="383"/>
      <c r="BA13" s="383"/>
      <c r="BB13" s="384"/>
    </row>
    <row r="14" spans="1:55" ht="9.9499999999999993" customHeight="1" x14ac:dyDescent="0.4">
      <c r="B14" s="255" t="str">
        <f>初期設定!$Q$13&amp;"月"&amp;初期設定!$U$13+1&amp;"日"</f>
        <v>12月26日</v>
      </c>
      <c r="C14" s="256"/>
      <c r="D14" s="256"/>
      <c r="E14" s="256"/>
      <c r="F14" s="379"/>
      <c r="G14" s="399"/>
      <c r="H14" s="359"/>
      <c r="I14" s="400"/>
      <c r="J14" s="363" t="s">
        <v>90</v>
      </c>
      <c r="K14" s="257"/>
      <c r="L14" s="405"/>
      <c r="M14" s="387"/>
      <c r="N14" s="389"/>
      <c r="O14" s="389"/>
      <c r="P14" s="256">
        <f t="shared" ref="P14" si="0">SUM(L14:O15)</f>
        <v>0</v>
      </c>
      <c r="Q14" s="256"/>
      <c r="R14" s="387"/>
      <c r="S14" s="387"/>
      <c r="T14" s="389"/>
      <c r="U14" s="389"/>
      <c r="V14" s="256">
        <f t="shared" ref="V14" si="1">SUM(R14:U15)</f>
        <v>0</v>
      </c>
      <c r="W14" s="256"/>
      <c r="X14" s="387"/>
      <c r="Y14" s="387"/>
      <c r="Z14" s="389"/>
      <c r="AA14" s="389"/>
      <c r="AB14" s="256">
        <f t="shared" ref="AB14" si="2">SUM(X14:AA15)</f>
        <v>0</v>
      </c>
      <c r="AC14" s="256"/>
      <c r="AD14" s="387"/>
      <c r="AE14" s="387"/>
      <c r="AF14" s="389"/>
      <c r="AG14" s="389"/>
      <c r="AH14" s="256">
        <f t="shared" ref="AH14" si="3">SUM(AD14:AG15)</f>
        <v>0</v>
      </c>
      <c r="AI14" s="257"/>
      <c r="AJ14" s="363">
        <f t="shared" ref="AJ14" si="4">SUM(L14,R14,X14,AD14)</f>
        <v>0</v>
      </c>
      <c r="AK14" s="379"/>
      <c r="AL14" s="363" t="s">
        <v>99</v>
      </c>
      <c r="AM14" s="256"/>
      <c r="AN14" s="256">
        <f t="shared" ref="AN14" si="5">SUM(N14,T14,Z14,AF14)</f>
        <v>0</v>
      </c>
      <c r="AO14" s="379"/>
      <c r="AP14" s="363" t="s">
        <v>99</v>
      </c>
      <c r="AQ14" s="256"/>
      <c r="AR14" s="256">
        <f t="shared" ref="AR14" si="6">SUM(AJ14,AN14)</f>
        <v>0</v>
      </c>
      <c r="AS14" s="379"/>
      <c r="AT14" s="363" t="s">
        <v>99</v>
      </c>
      <c r="AU14" s="256"/>
      <c r="AV14" s="383" t="s">
        <v>104</v>
      </c>
      <c r="AW14" s="383"/>
      <c r="AX14" s="383"/>
      <c r="AY14" s="383"/>
      <c r="AZ14" s="383"/>
      <c r="BA14" s="383"/>
      <c r="BB14" s="384"/>
    </row>
    <row r="15" spans="1:55" ht="9.9499999999999993" customHeight="1" x14ac:dyDescent="0.4">
      <c r="B15" s="255"/>
      <c r="C15" s="256"/>
      <c r="D15" s="256"/>
      <c r="E15" s="256"/>
      <c r="F15" s="379"/>
      <c r="G15" s="399"/>
      <c r="H15" s="359"/>
      <c r="I15" s="400"/>
      <c r="J15" s="363"/>
      <c r="K15" s="257"/>
      <c r="L15" s="405"/>
      <c r="M15" s="387"/>
      <c r="N15" s="389"/>
      <c r="O15" s="389"/>
      <c r="P15" s="256"/>
      <c r="Q15" s="256"/>
      <c r="R15" s="387"/>
      <c r="S15" s="387"/>
      <c r="T15" s="389"/>
      <c r="U15" s="389"/>
      <c r="V15" s="256"/>
      <c r="W15" s="256"/>
      <c r="X15" s="387"/>
      <c r="Y15" s="387"/>
      <c r="Z15" s="389"/>
      <c r="AA15" s="389"/>
      <c r="AB15" s="256"/>
      <c r="AC15" s="256"/>
      <c r="AD15" s="387"/>
      <c r="AE15" s="387"/>
      <c r="AF15" s="389"/>
      <c r="AG15" s="389"/>
      <c r="AH15" s="256"/>
      <c r="AI15" s="257"/>
      <c r="AJ15" s="363"/>
      <c r="AK15" s="379"/>
      <c r="AL15" s="363"/>
      <c r="AM15" s="256"/>
      <c r="AN15" s="256"/>
      <c r="AO15" s="379"/>
      <c r="AP15" s="363"/>
      <c r="AQ15" s="256"/>
      <c r="AR15" s="256"/>
      <c r="AS15" s="379"/>
      <c r="AT15" s="363"/>
      <c r="AU15" s="256"/>
      <c r="AV15" s="383"/>
      <c r="AW15" s="383"/>
      <c r="AX15" s="383"/>
      <c r="AY15" s="383"/>
      <c r="AZ15" s="383"/>
      <c r="BA15" s="383"/>
      <c r="BB15" s="384"/>
    </row>
    <row r="16" spans="1:55" ht="9.9499999999999993" customHeight="1" x14ac:dyDescent="0.4">
      <c r="B16" s="255" t="str">
        <f>初期設定!$Q$13&amp;"月"&amp;初期設定!$U$13+2&amp;"日"</f>
        <v>12月27日</v>
      </c>
      <c r="C16" s="256"/>
      <c r="D16" s="256"/>
      <c r="E16" s="256"/>
      <c r="F16" s="379"/>
      <c r="G16" s="399"/>
      <c r="H16" s="359"/>
      <c r="I16" s="400"/>
      <c r="J16" s="363" t="s">
        <v>90</v>
      </c>
      <c r="K16" s="257"/>
      <c r="L16" s="405"/>
      <c r="M16" s="387"/>
      <c r="N16" s="389"/>
      <c r="O16" s="389"/>
      <c r="P16" s="256">
        <f t="shared" ref="P16" si="7">SUM(L16:O17)</f>
        <v>0</v>
      </c>
      <c r="Q16" s="256"/>
      <c r="R16" s="387"/>
      <c r="S16" s="387"/>
      <c r="T16" s="389"/>
      <c r="U16" s="389"/>
      <c r="V16" s="256">
        <f t="shared" ref="V16" si="8">SUM(R16:U17)</f>
        <v>0</v>
      </c>
      <c r="W16" s="256"/>
      <c r="X16" s="387"/>
      <c r="Y16" s="387"/>
      <c r="Z16" s="389"/>
      <c r="AA16" s="389"/>
      <c r="AB16" s="256">
        <f t="shared" ref="AB16" si="9">SUM(X16:AA17)</f>
        <v>0</v>
      </c>
      <c r="AC16" s="256"/>
      <c r="AD16" s="387"/>
      <c r="AE16" s="387"/>
      <c r="AF16" s="389"/>
      <c r="AG16" s="389"/>
      <c r="AH16" s="256">
        <f t="shared" ref="AH16" si="10">SUM(AD16:AG17)</f>
        <v>0</v>
      </c>
      <c r="AI16" s="257"/>
      <c r="AJ16" s="363">
        <f t="shared" ref="AJ16" si="11">SUM(L16,R16,X16,AD16)</f>
        <v>0</v>
      </c>
      <c r="AK16" s="379"/>
      <c r="AL16" s="363" t="s">
        <v>99</v>
      </c>
      <c r="AM16" s="256"/>
      <c r="AN16" s="256">
        <f t="shared" ref="AN16" si="12">SUM(N16,T16,Z16,AF16)</f>
        <v>0</v>
      </c>
      <c r="AO16" s="379"/>
      <c r="AP16" s="363" t="s">
        <v>99</v>
      </c>
      <c r="AQ16" s="256"/>
      <c r="AR16" s="256">
        <f t="shared" ref="AR16" si="13">SUM(AJ16,AN16)</f>
        <v>0</v>
      </c>
      <c r="AS16" s="379"/>
      <c r="AT16" s="363" t="s">
        <v>99</v>
      </c>
      <c r="AU16" s="256"/>
      <c r="AV16" s="383" t="s">
        <v>105</v>
      </c>
      <c r="AW16" s="383"/>
      <c r="AX16" s="383"/>
      <c r="AY16" s="383"/>
      <c r="AZ16" s="383"/>
      <c r="BA16" s="383"/>
      <c r="BB16" s="384"/>
    </row>
    <row r="17" spans="2:55" ht="9.9499999999999993" customHeight="1" x14ac:dyDescent="0.4">
      <c r="B17" s="255"/>
      <c r="C17" s="256"/>
      <c r="D17" s="256"/>
      <c r="E17" s="256"/>
      <c r="F17" s="379"/>
      <c r="G17" s="399"/>
      <c r="H17" s="359"/>
      <c r="I17" s="400"/>
      <c r="J17" s="363"/>
      <c r="K17" s="257"/>
      <c r="L17" s="405"/>
      <c r="M17" s="387"/>
      <c r="N17" s="389"/>
      <c r="O17" s="389"/>
      <c r="P17" s="256"/>
      <c r="Q17" s="256"/>
      <c r="R17" s="387"/>
      <c r="S17" s="387"/>
      <c r="T17" s="389"/>
      <c r="U17" s="389"/>
      <c r="V17" s="256"/>
      <c r="W17" s="256"/>
      <c r="X17" s="387"/>
      <c r="Y17" s="387"/>
      <c r="Z17" s="389"/>
      <c r="AA17" s="389"/>
      <c r="AB17" s="256"/>
      <c r="AC17" s="256"/>
      <c r="AD17" s="387"/>
      <c r="AE17" s="387"/>
      <c r="AF17" s="389"/>
      <c r="AG17" s="389"/>
      <c r="AH17" s="256"/>
      <c r="AI17" s="257"/>
      <c r="AJ17" s="363"/>
      <c r="AK17" s="379"/>
      <c r="AL17" s="363"/>
      <c r="AM17" s="256"/>
      <c r="AN17" s="256"/>
      <c r="AO17" s="379"/>
      <c r="AP17" s="363"/>
      <c r="AQ17" s="256"/>
      <c r="AR17" s="256"/>
      <c r="AS17" s="379"/>
      <c r="AT17" s="363"/>
      <c r="AU17" s="256"/>
      <c r="AV17" s="383"/>
      <c r="AW17" s="383"/>
      <c r="AX17" s="383"/>
      <c r="AY17" s="383"/>
      <c r="AZ17" s="383"/>
      <c r="BA17" s="383"/>
      <c r="BB17" s="384"/>
    </row>
    <row r="18" spans="2:55" ht="9.9499999999999993" customHeight="1" x14ac:dyDescent="0.4">
      <c r="B18" s="255" t="str">
        <f>初期設定!$Q$13&amp;"月"&amp;初期設定!$U$13+3&amp;"日"</f>
        <v>12月28日</v>
      </c>
      <c r="C18" s="256"/>
      <c r="D18" s="256"/>
      <c r="E18" s="256"/>
      <c r="F18" s="379"/>
      <c r="G18" s="399"/>
      <c r="H18" s="359"/>
      <c r="I18" s="400"/>
      <c r="J18" s="363" t="s">
        <v>90</v>
      </c>
      <c r="K18" s="257"/>
      <c r="L18" s="405"/>
      <c r="M18" s="387"/>
      <c r="N18" s="389"/>
      <c r="O18" s="389"/>
      <c r="P18" s="256">
        <f t="shared" ref="P18" si="14">SUM(L18:O19)</f>
        <v>0</v>
      </c>
      <c r="Q18" s="256"/>
      <c r="R18" s="387"/>
      <c r="S18" s="387"/>
      <c r="T18" s="389"/>
      <c r="U18" s="389"/>
      <c r="V18" s="256">
        <f t="shared" ref="V18" si="15">SUM(R18:U19)</f>
        <v>0</v>
      </c>
      <c r="W18" s="256"/>
      <c r="X18" s="387"/>
      <c r="Y18" s="387"/>
      <c r="Z18" s="389"/>
      <c r="AA18" s="389"/>
      <c r="AB18" s="256">
        <f t="shared" ref="AB18" si="16">SUM(X18:AA19)</f>
        <v>0</v>
      </c>
      <c r="AC18" s="256"/>
      <c r="AD18" s="387"/>
      <c r="AE18" s="387"/>
      <c r="AF18" s="389"/>
      <c r="AG18" s="389"/>
      <c r="AH18" s="256">
        <f t="shared" ref="AH18" si="17">SUM(AD18:AG19)</f>
        <v>0</v>
      </c>
      <c r="AI18" s="257"/>
      <c r="AJ18" s="363">
        <f t="shared" ref="AJ18" si="18">SUM(L18,R18,X18,AD18)</f>
        <v>0</v>
      </c>
      <c r="AK18" s="379"/>
      <c r="AL18" s="363" t="s">
        <v>99</v>
      </c>
      <c r="AM18" s="256"/>
      <c r="AN18" s="256">
        <f t="shared" ref="AN18" si="19">SUM(N18,T18,Z18,AF18)</f>
        <v>0</v>
      </c>
      <c r="AO18" s="379"/>
      <c r="AP18" s="363" t="s">
        <v>99</v>
      </c>
      <c r="AQ18" s="256"/>
      <c r="AR18" s="256">
        <f t="shared" ref="AR18" si="20">SUM(AJ18,AN18)</f>
        <v>0</v>
      </c>
      <c r="AS18" s="379"/>
      <c r="AT18" s="363" t="s">
        <v>99</v>
      </c>
      <c r="AU18" s="256"/>
      <c r="AV18" s="383" t="s">
        <v>105</v>
      </c>
      <c r="AW18" s="383"/>
      <c r="AX18" s="383"/>
      <c r="AY18" s="383"/>
      <c r="AZ18" s="383"/>
      <c r="BA18" s="383"/>
      <c r="BB18" s="384"/>
    </row>
    <row r="19" spans="2:55" ht="9.9499999999999993" customHeight="1" thickBot="1" x14ac:dyDescent="0.45">
      <c r="B19" s="249"/>
      <c r="C19" s="250"/>
      <c r="D19" s="250"/>
      <c r="E19" s="250"/>
      <c r="F19" s="344"/>
      <c r="G19" s="401"/>
      <c r="H19" s="402"/>
      <c r="I19" s="403"/>
      <c r="J19" s="346"/>
      <c r="K19" s="251"/>
      <c r="L19" s="406"/>
      <c r="M19" s="388"/>
      <c r="N19" s="390"/>
      <c r="O19" s="390"/>
      <c r="P19" s="250"/>
      <c r="Q19" s="250"/>
      <c r="R19" s="388"/>
      <c r="S19" s="388"/>
      <c r="T19" s="390"/>
      <c r="U19" s="390"/>
      <c r="V19" s="250"/>
      <c r="W19" s="250"/>
      <c r="X19" s="388"/>
      <c r="Y19" s="388"/>
      <c r="Z19" s="390"/>
      <c r="AA19" s="390"/>
      <c r="AB19" s="250"/>
      <c r="AC19" s="250"/>
      <c r="AD19" s="388"/>
      <c r="AE19" s="388"/>
      <c r="AF19" s="390"/>
      <c r="AG19" s="390"/>
      <c r="AH19" s="250"/>
      <c r="AI19" s="251"/>
      <c r="AJ19" s="346"/>
      <c r="AK19" s="344"/>
      <c r="AL19" s="346"/>
      <c r="AM19" s="250"/>
      <c r="AN19" s="250"/>
      <c r="AO19" s="344"/>
      <c r="AP19" s="346"/>
      <c r="AQ19" s="250"/>
      <c r="AR19" s="250"/>
      <c r="AS19" s="344"/>
      <c r="AT19" s="346"/>
      <c r="AU19" s="250"/>
      <c r="AV19" s="349"/>
      <c r="AW19" s="349"/>
      <c r="AX19" s="349"/>
      <c r="AY19" s="349"/>
      <c r="AZ19" s="349"/>
      <c r="BA19" s="349"/>
      <c r="BB19" s="350"/>
    </row>
    <row r="20" spans="2:55" ht="9.9499999999999993" customHeight="1" x14ac:dyDescent="0.4">
      <c r="B20" s="273" t="s">
        <v>93</v>
      </c>
      <c r="C20" s="274"/>
      <c r="D20" s="274"/>
      <c r="E20" s="274"/>
      <c r="F20" s="343"/>
      <c r="G20" s="370">
        <f>SUM(G12:I19)</f>
        <v>0</v>
      </c>
      <c r="H20" s="351"/>
      <c r="I20" s="356"/>
      <c r="J20" s="345" t="s">
        <v>90</v>
      </c>
      <c r="K20" s="275"/>
      <c r="L20" s="355">
        <f>SUM(L12:M19)</f>
        <v>0</v>
      </c>
      <c r="M20" s="351"/>
      <c r="N20" s="351">
        <f t="shared" ref="N20" si="21">SUM(N12:O19)</f>
        <v>0</v>
      </c>
      <c r="O20" s="351"/>
      <c r="P20" s="351">
        <f t="shared" ref="P20" si="22">SUM(P12:Q19)</f>
        <v>0</v>
      </c>
      <c r="Q20" s="351"/>
      <c r="R20" s="351">
        <f t="shared" ref="R20" si="23">SUM(R12:S19)</f>
        <v>0</v>
      </c>
      <c r="S20" s="351"/>
      <c r="T20" s="351">
        <f t="shared" ref="T20" si="24">SUM(T12:U19)</f>
        <v>0</v>
      </c>
      <c r="U20" s="351"/>
      <c r="V20" s="351">
        <f t="shared" ref="V20" si="25">SUM(V12:W19)</f>
        <v>0</v>
      </c>
      <c r="W20" s="351"/>
      <c r="X20" s="351">
        <f t="shared" ref="X20" si="26">SUM(X12:Y19)</f>
        <v>0</v>
      </c>
      <c r="Y20" s="351"/>
      <c r="Z20" s="351">
        <f t="shared" ref="Z20" si="27">SUM(Z12:AA19)</f>
        <v>0</v>
      </c>
      <c r="AA20" s="351"/>
      <c r="AB20" s="351">
        <f t="shared" ref="AB20" si="28">SUM(AB12:AC19)</f>
        <v>0</v>
      </c>
      <c r="AC20" s="351"/>
      <c r="AD20" s="351">
        <f t="shared" ref="AD20" si="29">SUM(AD12:AE19)</f>
        <v>0</v>
      </c>
      <c r="AE20" s="351"/>
      <c r="AF20" s="351">
        <f t="shared" ref="AF20" si="30">SUM(AF12:AG19)</f>
        <v>0</v>
      </c>
      <c r="AG20" s="351"/>
      <c r="AH20" s="351">
        <f t="shared" ref="AH20" si="31">SUM(AH12:AI19)</f>
        <v>0</v>
      </c>
      <c r="AI20" s="352"/>
      <c r="AJ20" s="355">
        <f t="shared" ref="AJ20" si="32">SUM(L20,R20,X20,AD20)</f>
        <v>0</v>
      </c>
      <c r="AK20" s="356"/>
      <c r="AL20" s="355" t="s">
        <v>99</v>
      </c>
      <c r="AM20" s="351"/>
      <c r="AN20" s="274">
        <f t="shared" ref="AN20" si="33">SUM(N20,T20,Z20,AF20)</f>
        <v>0</v>
      </c>
      <c r="AO20" s="343"/>
      <c r="AP20" s="345" t="s">
        <v>99</v>
      </c>
      <c r="AQ20" s="274"/>
      <c r="AR20" s="274">
        <f t="shared" ref="AR20" si="34">SUM(AJ20,AN20)</f>
        <v>0</v>
      </c>
      <c r="AS20" s="343"/>
      <c r="AT20" s="345" t="s">
        <v>99</v>
      </c>
      <c r="AU20" s="274"/>
      <c r="AV20" s="347" t="s">
        <v>105</v>
      </c>
      <c r="AW20" s="347"/>
      <c r="AX20" s="347"/>
      <c r="AY20" s="347"/>
      <c r="AZ20" s="347"/>
      <c r="BA20" s="347"/>
      <c r="BB20" s="348"/>
    </row>
    <row r="21" spans="2:55" ht="9.9499999999999993" customHeight="1" thickBot="1" x14ac:dyDescent="0.45">
      <c r="B21" s="249"/>
      <c r="C21" s="250"/>
      <c r="D21" s="250"/>
      <c r="E21" s="250"/>
      <c r="F21" s="344"/>
      <c r="G21" s="371"/>
      <c r="H21" s="353"/>
      <c r="I21" s="358"/>
      <c r="J21" s="346"/>
      <c r="K21" s="251"/>
      <c r="L21" s="357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4"/>
      <c r="AJ21" s="357"/>
      <c r="AK21" s="358"/>
      <c r="AL21" s="357"/>
      <c r="AM21" s="353"/>
      <c r="AN21" s="250"/>
      <c r="AO21" s="344"/>
      <c r="AP21" s="346"/>
      <c r="AQ21" s="250"/>
      <c r="AR21" s="250"/>
      <c r="AS21" s="344"/>
      <c r="AT21" s="346"/>
      <c r="AU21" s="250"/>
      <c r="AV21" s="349"/>
      <c r="AW21" s="349"/>
      <c r="AX21" s="349"/>
      <c r="AY21" s="349"/>
      <c r="AZ21" s="349"/>
      <c r="BA21" s="349"/>
      <c r="BB21" s="350"/>
    </row>
    <row r="22" spans="2:55" ht="9.9499999999999993" customHeight="1" x14ac:dyDescent="0.4"/>
    <row r="23" spans="2:55" ht="9.9499999999999993" customHeight="1" x14ac:dyDescent="0.4">
      <c r="B23" s="360" t="s">
        <v>106</v>
      </c>
      <c r="C23" s="360"/>
      <c r="D23" s="360"/>
      <c r="E23" s="360"/>
      <c r="F23" s="360"/>
      <c r="G23" s="360"/>
      <c r="H23" s="365" t="str">
        <f>初期設定!J16&amp;"："&amp;初期設定!P16&amp;" 円（税込）　"&amp;初期設定!Z16&amp;"："&amp;初期設定!AF16&amp;" 円（税込）　"&amp;初期設定!J19&amp;"："&amp;初期設定!P19&amp;" 円（税込）　"&amp;初期設定!Z19&amp;初期設定!AF19&amp;" 円（税込）　"</f>
        <v>１泊２食：5900 円（税込）　１泊朝食：5200 円（税込）　１泊素泊：4700 円（税込）　弁当のみ500 円（税込）　</v>
      </c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  <c r="AM23" s="365"/>
      <c r="AN23" s="365"/>
      <c r="AO23" s="365"/>
      <c r="AP23" s="365"/>
      <c r="AQ23" s="365"/>
      <c r="AR23" s="365"/>
      <c r="AS23" s="365"/>
      <c r="AT23" s="365"/>
      <c r="AU23" s="365"/>
      <c r="AV23" s="365"/>
      <c r="AW23" s="365"/>
      <c r="AX23" s="365"/>
      <c r="AY23" s="365"/>
      <c r="AZ23" s="365"/>
      <c r="BA23" s="365"/>
      <c r="BB23" s="365"/>
      <c r="BC23" s="16"/>
    </row>
    <row r="24" spans="2:55" ht="9.9499999999999993" customHeight="1" x14ac:dyDescent="0.4">
      <c r="B24" s="360"/>
      <c r="C24" s="360"/>
      <c r="D24" s="360"/>
      <c r="E24" s="360"/>
      <c r="F24" s="360"/>
      <c r="G24" s="360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65"/>
      <c r="AN24" s="365"/>
      <c r="AO24" s="365"/>
      <c r="AP24" s="365"/>
      <c r="AQ24" s="365"/>
      <c r="AR24" s="365"/>
      <c r="AS24" s="365"/>
      <c r="AT24" s="365"/>
      <c r="AU24" s="365"/>
      <c r="AV24" s="365"/>
      <c r="AW24" s="365"/>
      <c r="AX24" s="365"/>
      <c r="AY24" s="365"/>
      <c r="AZ24" s="365"/>
      <c r="BA24" s="365"/>
      <c r="BB24" s="365"/>
      <c r="BC24" s="16"/>
    </row>
    <row r="25" spans="2:55" ht="9.9499999999999993" customHeight="1" x14ac:dyDescent="0.4"/>
    <row r="26" spans="2:55" ht="9.9499999999999993" customHeight="1" x14ac:dyDescent="0.4">
      <c r="B26" s="360" t="s">
        <v>107</v>
      </c>
      <c r="C26" s="360"/>
      <c r="D26" s="360"/>
      <c r="E26" s="360"/>
      <c r="F26" s="360"/>
      <c r="G26" s="360"/>
      <c r="H26" s="362" t="s">
        <v>127</v>
      </c>
      <c r="I26" s="362"/>
      <c r="J26" s="362"/>
      <c r="K26" s="362"/>
      <c r="L26" s="362"/>
      <c r="M26" s="362"/>
      <c r="N26" s="362"/>
      <c r="O26" s="361"/>
      <c r="P26" s="361"/>
      <c r="Q26" s="360" t="s">
        <v>108</v>
      </c>
      <c r="R26" s="360"/>
      <c r="T26" s="362" t="s">
        <v>126</v>
      </c>
      <c r="U26" s="362"/>
      <c r="V26" s="362"/>
      <c r="W26" s="362"/>
      <c r="X26" s="362"/>
      <c r="Y26" s="362"/>
      <c r="Z26" s="362"/>
      <c r="AA26" s="361"/>
      <c r="AB26" s="361"/>
      <c r="AC26" s="360" t="s">
        <v>108</v>
      </c>
      <c r="AD26" s="360"/>
      <c r="AF26" s="362" t="s">
        <v>125</v>
      </c>
      <c r="AG26" s="362"/>
      <c r="AH26" s="362"/>
      <c r="AI26" s="362"/>
      <c r="AJ26" s="362"/>
      <c r="AK26" s="362"/>
      <c r="AL26" s="362"/>
      <c r="AM26" s="361"/>
      <c r="AN26" s="361"/>
      <c r="AO26" s="360" t="s">
        <v>108</v>
      </c>
      <c r="AP26" s="360"/>
      <c r="AR26" s="362" t="s">
        <v>124</v>
      </c>
      <c r="AS26" s="362"/>
      <c r="AT26" s="362"/>
      <c r="AU26" s="362"/>
      <c r="AV26" s="362"/>
      <c r="AW26" s="362"/>
      <c r="AX26" s="362"/>
      <c r="AY26" s="361"/>
      <c r="AZ26" s="361"/>
      <c r="BA26" s="360" t="s">
        <v>108</v>
      </c>
      <c r="BB26" s="360"/>
    </row>
    <row r="27" spans="2:55" ht="9.9499999999999993" customHeight="1" x14ac:dyDescent="0.4">
      <c r="B27" s="360"/>
      <c r="C27" s="360"/>
      <c r="D27" s="360"/>
      <c r="E27" s="360"/>
      <c r="F27" s="360"/>
      <c r="G27" s="360"/>
      <c r="H27" s="362"/>
      <c r="I27" s="362"/>
      <c r="J27" s="362"/>
      <c r="K27" s="362"/>
      <c r="L27" s="362"/>
      <c r="M27" s="362"/>
      <c r="N27" s="362"/>
      <c r="O27" s="361"/>
      <c r="P27" s="361"/>
      <c r="Q27" s="360"/>
      <c r="R27" s="360"/>
      <c r="T27" s="362"/>
      <c r="U27" s="362"/>
      <c r="V27" s="362"/>
      <c r="W27" s="362"/>
      <c r="X27" s="362"/>
      <c r="Y27" s="362"/>
      <c r="Z27" s="362"/>
      <c r="AA27" s="361"/>
      <c r="AB27" s="361"/>
      <c r="AC27" s="360"/>
      <c r="AD27" s="360"/>
      <c r="AF27" s="362"/>
      <c r="AG27" s="362"/>
      <c r="AH27" s="362"/>
      <c r="AI27" s="362"/>
      <c r="AJ27" s="362"/>
      <c r="AK27" s="362"/>
      <c r="AL27" s="362"/>
      <c r="AM27" s="361"/>
      <c r="AN27" s="361"/>
      <c r="AO27" s="360"/>
      <c r="AP27" s="360"/>
      <c r="AR27" s="362"/>
      <c r="AS27" s="362"/>
      <c r="AT27" s="362"/>
      <c r="AU27" s="362"/>
      <c r="AV27" s="362"/>
      <c r="AW27" s="362"/>
      <c r="AX27" s="362"/>
      <c r="AY27" s="361"/>
      <c r="AZ27" s="361"/>
      <c r="BA27" s="360"/>
      <c r="BB27" s="360"/>
    </row>
    <row r="28" spans="2:55" ht="9.9499999999999993" customHeight="1" x14ac:dyDescent="0.4"/>
    <row r="29" spans="2:55" ht="9.9499999999999993" customHeight="1" x14ac:dyDescent="0.4">
      <c r="B29" s="360" t="s">
        <v>109</v>
      </c>
      <c r="C29" s="360"/>
      <c r="D29" s="360"/>
      <c r="E29" s="360"/>
      <c r="F29" s="360"/>
      <c r="G29" s="360"/>
      <c r="I29" s="359"/>
      <c r="J29" s="359"/>
      <c r="K29" s="360" t="s">
        <v>110</v>
      </c>
      <c r="L29" s="360"/>
      <c r="M29" s="359"/>
      <c r="N29" s="359"/>
      <c r="O29" s="360" t="s">
        <v>111</v>
      </c>
      <c r="P29" s="360"/>
      <c r="Q29" s="359"/>
      <c r="R29" s="359"/>
      <c r="S29" s="360" t="s">
        <v>112</v>
      </c>
      <c r="T29" s="360"/>
      <c r="U29" s="359"/>
      <c r="V29" s="359"/>
      <c r="W29" s="369" t="s">
        <v>114</v>
      </c>
      <c r="X29" s="369"/>
      <c r="Y29" s="369"/>
      <c r="Z29" s="369"/>
      <c r="AA29" s="369"/>
      <c r="AB29" s="369"/>
      <c r="AC29" s="369"/>
      <c r="AD29" s="369"/>
      <c r="AE29" s="369"/>
      <c r="AF29" s="369"/>
      <c r="AG29" s="369"/>
      <c r="AH29" s="369"/>
      <c r="AI29" s="369"/>
      <c r="AJ29" s="369"/>
      <c r="AK29" s="369"/>
      <c r="AL29" s="369"/>
      <c r="AM29" s="369"/>
      <c r="AN29" s="369"/>
      <c r="AO29" s="369"/>
      <c r="AP29" s="369"/>
      <c r="AQ29" s="369"/>
      <c r="AR29" s="369"/>
      <c r="AS29" s="369"/>
      <c r="AT29" s="369"/>
      <c r="AU29" s="369"/>
      <c r="AV29" s="369"/>
      <c r="AW29" s="369"/>
      <c r="AX29" s="369"/>
      <c r="AY29" s="369"/>
      <c r="AZ29" s="369"/>
      <c r="BA29" s="369"/>
      <c r="BB29" s="369"/>
    </row>
    <row r="30" spans="2:55" ht="9.9499999999999993" customHeight="1" x14ac:dyDescent="0.4">
      <c r="B30" s="360"/>
      <c r="C30" s="360"/>
      <c r="D30" s="360"/>
      <c r="E30" s="360"/>
      <c r="F30" s="360"/>
      <c r="G30" s="360"/>
      <c r="I30" s="359"/>
      <c r="J30" s="359"/>
      <c r="K30" s="360"/>
      <c r="L30" s="360"/>
      <c r="M30" s="359"/>
      <c r="N30" s="359"/>
      <c r="O30" s="360"/>
      <c r="P30" s="360"/>
      <c r="Q30" s="359"/>
      <c r="R30" s="359"/>
      <c r="S30" s="360"/>
      <c r="T30" s="360"/>
      <c r="U30" s="359"/>
      <c r="V30" s="359"/>
      <c r="W30" s="369"/>
      <c r="X30" s="369"/>
      <c r="Y30" s="369"/>
      <c r="Z30" s="369"/>
      <c r="AA30" s="369"/>
      <c r="AB30" s="369"/>
      <c r="AC30" s="369"/>
      <c r="AD30" s="369"/>
      <c r="AE30" s="369"/>
      <c r="AF30" s="369"/>
      <c r="AG30" s="369"/>
      <c r="AH30" s="369"/>
      <c r="AI30" s="369"/>
      <c r="AJ30" s="369"/>
      <c r="AK30" s="369"/>
      <c r="AL30" s="369"/>
      <c r="AM30" s="369"/>
      <c r="AN30" s="369"/>
      <c r="AO30" s="369"/>
      <c r="AP30" s="369"/>
      <c r="AQ30" s="369"/>
      <c r="AR30" s="369"/>
      <c r="AS30" s="369"/>
      <c r="AT30" s="369"/>
      <c r="AU30" s="369"/>
      <c r="AV30" s="369"/>
      <c r="AW30" s="369"/>
      <c r="AX30" s="369"/>
      <c r="AY30" s="369"/>
      <c r="AZ30" s="369"/>
      <c r="BA30" s="369"/>
      <c r="BB30" s="369"/>
    </row>
    <row r="31" spans="2:55" ht="9.9499999999999993" customHeight="1" x14ac:dyDescent="0.4">
      <c r="B31" s="2"/>
      <c r="C31" s="2"/>
      <c r="D31" s="2"/>
      <c r="E31" s="2"/>
      <c r="F31" s="2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2:55" ht="9.9499999999999993" customHeight="1" x14ac:dyDescent="0.4">
      <c r="B32" s="360" t="s">
        <v>115</v>
      </c>
      <c r="C32" s="360"/>
      <c r="D32" s="360"/>
      <c r="E32" s="360"/>
      <c r="F32" s="360"/>
      <c r="G32" s="360"/>
      <c r="H32" s="360" t="s">
        <v>116</v>
      </c>
      <c r="I32" s="360"/>
      <c r="J32" s="360"/>
      <c r="K32" s="360"/>
      <c r="L32" s="360"/>
      <c r="M32" s="360"/>
      <c r="N32" s="360"/>
      <c r="O32" s="359"/>
      <c r="P32" s="359"/>
      <c r="Q32" s="360" t="s">
        <v>112</v>
      </c>
      <c r="R32" s="360"/>
      <c r="S32" s="359"/>
      <c r="T32" s="359"/>
      <c r="U32" s="360" t="s">
        <v>113</v>
      </c>
      <c r="V32" s="360"/>
      <c r="W32"/>
      <c r="X32"/>
      <c r="Y32" s="360" t="s">
        <v>117</v>
      </c>
      <c r="Z32" s="360"/>
      <c r="AA32" s="360"/>
      <c r="AB32" s="360"/>
      <c r="AC32" s="360"/>
      <c r="AD32" s="360"/>
      <c r="AE32" s="360"/>
      <c r="AF32" s="359"/>
      <c r="AG32" s="359"/>
      <c r="AH32" s="360" t="s">
        <v>112</v>
      </c>
      <c r="AI32" s="360"/>
      <c r="AJ32" s="359"/>
      <c r="AK32" s="359"/>
      <c r="AL32" s="360" t="s">
        <v>113</v>
      </c>
      <c r="AM32" s="360"/>
      <c r="AN32" s="368" t="s">
        <v>118</v>
      </c>
      <c r="AO32" s="368"/>
      <c r="AP32" s="368"/>
      <c r="AQ32" s="368"/>
      <c r="AR32" s="368"/>
      <c r="AS32" s="368"/>
      <c r="AT32" s="368"/>
      <c r="AU32" s="368"/>
      <c r="AV32" s="368"/>
      <c r="AW32" s="368"/>
      <c r="AX32" s="368"/>
      <c r="AY32" s="368"/>
      <c r="AZ32" s="368"/>
      <c r="BA32" s="368"/>
      <c r="BB32" s="368"/>
      <c r="BC32" s="368"/>
    </row>
    <row r="33" spans="2:55" ht="9.9499999999999993" customHeight="1" x14ac:dyDescent="0.4">
      <c r="B33" s="360"/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59"/>
      <c r="P33" s="359"/>
      <c r="Q33" s="360"/>
      <c r="R33" s="360"/>
      <c r="S33" s="359"/>
      <c r="T33" s="359"/>
      <c r="U33" s="360"/>
      <c r="V33" s="360"/>
      <c r="W33"/>
      <c r="X33"/>
      <c r="Y33" s="360"/>
      <c r="Z33" s="360"/>
      <c r="AA33" s="360"/>
      <c r="AB33" s="360"/>
      <c r="AC33" s="360"/>
      <c r="AD33" s="360"/>
      <c r="AE33" s="360"/>
      <c r="AF33" s="359"/>
      <c r="AG33" s="359"/>
      <c r="AH33" s="360"/>
      <c r="AI33" s="360"/>
      <c r="AJ33" s="359"/>
      <c r="AK33" s="359"/>
      <c r="AL33" s="360"/>
      <c r="AM33" s="360"/>
      <c r="AN33" s="368"/>
      <c r="AO33" s="368"/>
      <c r="AP33" s="368"/>
      <c r="AQ33" s="368"/>
      <c r="AR33" s="368"/>
      <c r="AS33" s="368"/>
      <c r="AT33" s="368"/>
      <c r="AU33" s="368"/>
      <c r="AV33" s="368"/>
      <c r="AW33" s="368"/>
      <c r="AX33" s="368"/>
      <c r="AY33" s="368"/>
      <c r="AZ33" s="368"/>
      <c r="BA33" s="368"/>
      <c r="BB33" s="368"/>
      <c r="BC33" s="368"/>
    </row>
    <row r="34" spans="2:55" ht="9.9499999999999993" customHeight="1" x14ac:dyDescent="0.4"/>
    <row r="35" spans="2:55" ht="9.9499999999999993" customHeight="1" x14ac:dyDescent="0.4">
      <c r="B35" s="360" t="s">
        <v>119</v>
      </c>
      <c r="C35" s="360"/>
      <c r="D35" s="360"/>
      <c r="E35" s="360"/>
      <c r="F35" s="360"/>
      <c r="G35" s="360"/>
      <c r="I35" s="359"/>
      <c r="J35" s="359"/>
      <c r="K35" s="359"/>
      <c r="L35" s="359"/>
      <c r="M35" s="359"/>
      <c r="N35" s="359"/>
      <c r="O35" s="359"/>
      <c r="P35" s="359"/>
      <c r="R35" s="369" t="s">
        <v>120</v>
      </c>
      <c r="S35" s="369"/>
      <c r="T35" s="369"/>
      <c r="U35" s="369"/>
      <c r="V35" s="369"/>
      <c r="W35" s="369"/>
      <c r="X35" s="369"/>
      <c r="Y35" s="369"/>
      <c r="Z35" s="369"/>
      <c r="AA35" s="369"/>
      <c r="AB35" s="369"/>
      <c r="AC35" s="369"/>
      <c r="AD35" s="369"/>
      <c r="AE35" s="369"/>
      <c r="AF35" s="369"/>
      <c r="AG35" s="369"/>
      <c r="AH35" s="369"/>
      <c r="AI35" s="369"/>
      <c r="AJ35" s="369"/>
      <c r="AK35" s="369"/>
      <c r="AL35" s="369"/>
      <c r="AM35" s="369"/>
      <c r="AN35" s="369"/>
      <c r="AO35" s="369"/>
      <c r="AP35" s="369"/>
      <c r="AQ35" s="369"/>
      <c r="AR35" s="369"/>
      <c r="AS35" s="369"/>
      <c r="AT35" s="369"/>
      <c r="AU35" s="369"/>
      <c r="AV35" s="369"/>
      <c r="AW35" s="369"/>
      <c r="AX35" s="369"/>
      <c r="AY35" s="369"/>
      <c r="AZ35" s="369"/>
      <c r="BA35" s="369"/>
      <c r="BB35" s="369"/>
    </row>
    <row r="36" spans="2:55" ht="9.9499999999999993" customHeight="1" x14ac:dyDescent="0.4">
      <c r="B36" s="360"/>
      <c r="C36" s="360"/>
      <c r="D36" s="360"/>
      <c r="E36" s="360"/>
      <c r="F36" s="360"/>
      <c r="G36" s="360"/>
      <c r="I36" s="359"/>
      <c r="J36" s="359"/>
      <c r="K36" s="359"/>
      <c r="L36" s="359"/>
      <c r="M36" s="359"/>
      <c r="N36" s="359"/>
      <c r="O36" s="359"/>
      <c r="P36" s="359"/>
      <c r="R36" s="369"/>
      <c r="S36" s="369"/>
      <c r="T36" s="369"/>
      <c r="U36" s="369"/>
      <c r="V36" s="369"/>
      <c r="W36" s="369"/>
      <c r="X36" s="369"/>
      <c r="Y36" s="369"/>
      <c r="Z36" s="369"/>
      <c r="AA36" s="369"/>
      <c r="AB36" s="369"/>
      <c r="AC36" s="369"/>
      <c r="AD36" s="369"/>
      <c r="AE36" s="369"/>
      <c r="AF36" s="369"/>
      <c r="AG36" s="369"/>
      <c r="AH36" s="369"/>
      <c r="AI36" s="369"/>
      <c r="AJ36" s="369"/>
      <c r="AK36" s="369"/>
      <c r="AL36" s="369"/>
      <c r="AM36" s="369"/>
      <c r="AN36" s="369"/>
      <c r="AO36" s="369"/>
      <c r="AP36" s="369"/>
      <c r="AQ36" s="369"/>
      <c r="AR36" s="369"/>
      <c r="AS36" s="369"/>
      <c r="AT36" s="369"/>
      <c r="AU36" s="369"/>
      <c r="AV36" s="369"/>
      <c r="AW36" s="369"/>
      <c r="AX36" s="369"/>
      <c r="AY36" s="369"/>
      <c r="AZ36" s="369"/>
      <c r="BA36" s="369"/>
      <c r="BB36" s="369"/>
    </row>
    <row r="37" spans="2:55" ht="9.9499999999999993" customHeight="1" x14ac:dyDescent="0.4"/>
    <row r="38" spans="2:55" ht="9.9499999999999993" customHeight="1" x14ac:dyDescent="0.4">
      <c r="B38" s="360" t="s">
        <v>121</v>
      </c>
      <c r="C38" s="360"/>
      <c r="D38" s="360"/>
      <c r="E38" s="360"/>
      <c r="F38" s="360"/>
      <c r="G38" s="360"/>
      <c r="I38" s="359"/>
      <c r="J38" s="359"/>
      <c r="K38" s="359"/>
      <c r="L38" s="359"/>
      <c r="M38" s="359"/>
      <c r="N38" s="359"/>
      <c r="O38" s="359"/>
      <c r="P38" s="359"/>
      <c r="R38" s="369" t="s">
        <v>122</v>
      </c>
      <c r="S38" s="369"/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369"/>
      <c r="AE38" s="369"/>
      <c r="AF38" s="369"/>
      <c r="AG38" s="369"/>
      <c r="AH38" s="369"/>
      <c r="AI38" s="369"/>
      <c r="AJ38" s="369"/>
      <c r="AK38" s="369"/>
      <c r="AL38" s="369"/>
      <c r="AM38" s="369"/>
      <c r="AN38" s="369"/>
      <c r="AO38" s="369"/>
      <c r="AP38" s="369"/>
      <c r="AQ38" s="369"/>
      <c r="AR38" s="369"/>
      <c r="AS38" s="369"/>
      <c r="AT38" s="369"/>
      <c r="AU38" s="369"/>
      <c r="AV38" s="369"/>
      <c r="AW38" s="369"/>
      <c r="AX38" s="369"/>
      <c r="AY38" s="369"/>
      <c r="AZ38" s="369"/>
      <c r="BA38" s="369"/>
      <c r="BB38" s="369"/>
    </row>
    <row r="39" spans="2:55" ht="9.9499999999999993" customHeight="1" x14ac:dyDescent="0.4">
      <c r="B39" s="360"/>
      <c r="C39" s="360"/>
      <c r="D39" s="360"/>
      <c r="E39" s="360"/>
      <c r="F39" s="360"/>
      <c r="G39" s="360"/>
      <c r="I39" s="359"/>
      <c r="J39" s="359"/>
      <c r="K39" s="359"/>
      <c r="L39" s="359"/>
      <c r="M39" s="359"/>
      <c r="N39" s="359"/>
      <c r="O39" s="359"/>
      <c r="P39" s="359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69"/>
      <c r="AE39" s="369"/>
      <c r="AF39" s="369"/>
      <c r="AG39" s="369"/>
      <c r="AH39" s="369"/>
      <c r="AI39" s="369"/>
      <c r="AJ39" s="369"/>
      <c r="AK39" s="369"/>
      <c r="AL39" s="369"/>
      <c r="AM39" s="369"/>
      <c r="AN39" s="369"/>
      <c r="AO39" s="369"/>
      <c r="AP39" s="369"/>
      <c r="AQ39" s="369"/>
      <c r="AR39" s="369"/>
      <c r="AS39" s="369"/>
      <c r="AT39" s="369"/>
      <c r="AU39" s="369"/>
      <c r="AV39" s="369"/>
      <c r="AW39" s="369"/>
      <c r="AX39" s="369"/>
      <c r="AY39" s="369"/>
      <c r="AZ39" s="369"/>
      <c r="BA39" s="369"/>
      <c r="BB39" s="369"/>
    </row>
    <row r="40" spans="2:55" ht="9.9499999999999993" customHeight="1" x14ac:dyDescent="0.4">
      <c r="R40" s="369" t="s">
        <v>123</v>
      </c>
      <c r="S40" s="369"/>
      <c r="T40" s="369"/>
      <c r="U40" s="369"/>
      <c r="V40" s="369"/>
      <c r="W40" s="369"/>
      <c r="X40" s="369"/>
      <c r="Y40" s="369"/>
      <c r="Z40" s="369"/>
      <c r="AA40" s="369"/>
      <c r="AB40" s="369"/>
      <c r="AC40" s="369"/>
      <c r="AD40" s="369"/>
      <c r="AE40" s="369"/>
      <c r="AF40" s="369"/>
      <c r="AG40" s="369"/>
      <c r="AH40" s="369"/>
      <c r="AI40" s="369"/>
      <c r="AJ40" s="369"/>
      <c r="AK40" s="369"/>
      <c r="AL40" s="369"/>
      <c r="AM40" s="369"/>
      <c r="AN40" s="369"/>
      <c r="AO40" s="369"/>
      <c r="AP40" s="369"/>
      <c r="AQ40" s="369"/>
      <c r="AR40" s="369"/>
      <c r="AS40" s="369"/>
      <c r="AT40" s="369"/>
      <c r="AU40" s="369"/>
      <c r="AV40" s="369"/>
      <c r="AW40" s="369"/>
      <c r="AX40" s="369"/>
      <c r="AY40" s="369"/>
      <c r="AZ40" s="369"/>
      <c r="BA40" s="369"/>
      <c r="BB40" s="369"/>
    </row>
    <row r="41" spans="2:55" ht="9.9499999999999993" customHeight="1" x14ac:dyDescent="0.4"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369"/>
      <c r="AL41" s="369"/>
      <c r="AM41" s="369"/>
      <c r="AN41" s="369"/>
      <c r="AO41" s="369"/>
      <c r="AP41" s="369"/>
      <c r="AQ41" s="369"/>
      <c r="AR41" s="369"/>
      <c r="AS41" s="369"/>
      <c r="AT41" s="369"/>
      <c r="AU41" s="369"/>
      <c r="AV41" s="369"/>
      <c r="AW41" s="369"/>
      <c r="AX41" s="369"/>
      <c r="AY41" s="369"/>
      <c r="AZ41" s="369"/>
      <c r="BA41" s="369"/>
      <c r="BB41" s="369"/>
    </row>
    <row r="42" spans="2:55" ht="9.9499999999999993" customHeight="1" x14ac:dyDescent="0.4"/>
    <row r="43" spans="2:55" ht="32.450000000000003" customHeight="1" x14ac:dyDescent="0.4">
      <c r="B43" s="360" t="s">
        <v>102</v>
      </c>
      <c r="C43" s="360"/>
      <c r="D43" s="360"/>
      <c r="E43" s="360"/>
      <c r="F43" s="360"/>
      <c r="G43" s="360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Y43" s="364"/>
      <c r="Z43" s="364"/>
      <c r="AA43" s="364"/>
      <c r="AB43" s="364"/>
      <c r="AC43" s="364"/>
      <c r="AD43" s="364"/>
      <c r="AE43" s="364"/>
      <c r="AF43" s="364"/>
      <c r="AG43" s="364"/>
      <c r="AH43" s="364"/>
      <c r="AI43" s="364"/>
      <c r="AJ43" s="364"/>
      <c r="AK43" s="364"/>
      <c r="AL43" s="364"/>
      <c r="AM43" s="364"/>
      <c r="AN43" s="364"/>
      <c r="AO43" s="364"/>
      <c r="AP43" s="364"/>
      <c r="AQ43" s="364"/>
      <c r="AR43" s="364"/>
      <c r="AS43" s="364"/>
      <c r="AT43" s="364"/>
      <c r="AU43" s="364"/>
      <c r="AV43" s="364"/>
      <c r="AW43" s="364"/>
      <c r="AX43" s="364"/>
      <c r="AY43" s="364"/>
      <c r="AZ43" s="364"/>
      <c r="BA43" s="364"/>
      <c r="BB43" s="364"/>
    </row>
    <row r="44" spans="2:55" ht="32.450000000000003" customHeight="1" x14ac:dyDescent="0.4">
      <c r="B44" s="360"/>
      <c r="C44" s="360"/>
      <c r="D44" s="360"/>
      <c r="E44" s="360"/>
      <c r="F44" s="360"/>
      <c r="G44" s="360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364"/>
      <c r="U44" s="364"/>
      <c r="V44" s="364"/>
      <c r="W44" s="364"/>
      <c r="X44" s="364"/>
      <c r="Y44" s="364"/>
      <c r="Z44" s="364"/>
      <c r="AA44" s="364"/>
      <c r="AB44" s="364"/>
      <c r="AC44" s="364"/>
      <c r="AD44" s="364"/>
      <c r="AE44" s="364"/>
      <c r="AF44" s="364"/>
      <c r="AG44" s="364"/>
      <c r="AH44" s="364"/>
      <c r="AI44" s="364"/>
      <c r="AJ44" s="364"/>
      <c r="AK44" s="364"/>
      <c r="AL44" s="364"/>
      <c r="AM44" s="364"/>
      <c r="AN44" s="364"/>
      <c r="AO44" s="364"/>
      <c r="AP44" s="364"/>
      <c r="AQ44" s="364"/>
      <c r="AR44" s="364"/>
      <c r="AS44" s="364"/>
      <c r="AT44" s="364"/>
      <c r="AU44" s="364"/>
      <c r="AV44" s="364"/>
      <c r="AW44" s="364"/>
      <c r="AX44" s="364"/>
      <c r="AY44" s="364"/>
      <c r="AZ44" s="364"/>
      <c r="BA44" s="364"/>
      <c r="BB44" s="364"/>
    </row>
    <row r="45" spans="2:55" ht="32.450000000000003" customHeight="1" x14ac:dyDescent="0.4">
      <c r="B45" s="360"/>
      <c r="C45" s="360"/>
      <c r="D45" s="360"/>
      <c r="E45" s="360"/>
      <c r="F45" s="360"/>
      <c r="G45" s="360"/>
      <c r="H45" s="364"/>
      <c r="I45" s="364"/>
      <c r="J45" s="364"/>
      <c r="K45" s="364"/>
      <c r="L45" s="364"/>
      <c r="M45" s="364"/>
      <c r="N45" s="364"/>
      <c r="O45" s="364"/>
      <c r="P45" s="364"/>
      <c r="Q45" s="364"/>
      <c r="R45" s="364"/>
      <c r="S45" s="364"/>
      <c r="T45" s="364"/>
      <c r="U45" s="364"/>
      <c r="V45" s="364"/>
      <c r="W45" s="364"/>
      <c r="X45" s="364"/>
      <c r="Y45" s="364"/>
      <c r="Z45" s="364"/>
      <c r="AA45" s="364"/>
      <c r="AB45" s="364"/>
      <c r="AC45" s="364"/>
      <c r="AD45" s="364"/>
      <c r="AE45" s="364"/>
      <c r="AF45" s="364"/>
      <c r="AG45" s="364"/>
      <c r="AH45" s="364"/>
      <c r="AI45" s="364"/>
      <c r="AJ45" s="364"/>
      <c r="AK45" s="364"/>
      <c r="AL45" s="364"/>
      <c r="AM45" s="364"/>
      <c r="AN45" s="364"/>
      <c r="AO45" s="364"/>
      <c r="AP45" s="364"/>
      <c r="AQ45" s="364"/>
      <c r="AR45" s="364"/>
      <c r="AS45" s="364"/>
      <c r="AT45" s="364"/>
      <c r="AU45" s="364"/>
      <c r="AV45" s="364"/>
      <c r="AW45" s="364"/>
      <c r="AX45" s="364"/>
      <c r="AY45" s="364"/>
      <c r="AZ45" s="364"/>
      <c r="BA45" s="364"/>
      <c r="BB45" s="364"/>
    </row>
    <row r="46" spans="2:55" ht="9.9499999999999993" customHeight="1" x14ac:dyDescent="0.4"/>
    <row r="47" spans="2:55" ht="9.9499999999999993" hidden="1" customHeight="1" x14ac:dyDescent="0.4"/>
    <row r="48" spans="2:55" ht="9.9499999999999993" hidden="1" customHeight="1" x14ac:dyDescent="0.4"/>
    <row r="49" ht="9.9499999999999993" hidden="1" customHeight="1" x14ac:dyDescent="0.4"/>
    <row r="50" ht="9.9499999999999993" hidden="1" customHeight="1" x14ac:dyDescent="0.4"/>
    <row r="51" ht="9.9499999999999993" hidden="1" customHeight="1" x14ac:dyDescent="0.4"/>
    <row r="52" ht="9.9499999999999993" hidden="1" customHeight="1" x14ac:dyDescent="0.4"/>
    <row r="53" ht="9.9499999999999993" hidden="1" customHeight="1" x14ac:dyDescent="0.4"/>
    <row r="54" ht="9.9499999999999993" hidden="1" customHeight="1" x14ac:dyDescent="0.4"/>
    <row r="55" ht="9.9499999999999993" hidden="1" customHeight="1" x14ac:dyDescent="0.4"/>
    <row r="56" ht="9.9499999999999993" hidden="1" customHeight="1" x14ac:dyDescent="0.4"/>
    <row r="57" ht="9.9499999999999993" hidden="1" customHeight="1" x14ac:dyDescent="0.4"/>
    <row r="58" ht="9.9499999999999993" hidden="1" customHeight="1" x14ac:dyDescent="0.4"/>
    <row r="59" ht="9.9499999999999993" hidden="1" customHeight="1" x14ac:dyDescent="0.4"/>
    <row r="60" ht="9.9499999999999993" hidden="1" customHeight="1" x14ac:dyDescent="0.4"/>
    <row r="61" ht="9.9499999999999993" hidden="1" customHeight="1" x14ac:dyDescent="0.4"/>
    <row r="62" ht="9.9499999999999993" hidden="1" customHeight="1" x14ac:dyDescent="0.4"/>
    <row r="63" ht="9.9499999999999993" hidden="1" customHeight="1" x14ac:dyDescent="0.4"/>
    <row r="64" ht="9.9499999999999993" hidden="1" customHeight="1" x14ac:dyDescent="0.4"/>
    <row r="65" ht="9.9499999999999993" hidden="1" customHeight="1" x14ac:dyDescent="0.4"/>
    <row r="66" ht="9.9499999999999993" hidden="1" customHeight="1" x14ac:dyDescent="0.4"/>
    <row r="67" ht="9.9499999999999993" hidden="1" customHeight="1" x14ac:dyDescent="0.4"/>
    <row r="68" ht="9.9499999999999993" hidden="1" customHeight="1" x14ac:dyDescent="0.4"/>
    <row r="69" ht="9.9499999999999993" hidden="1" customHeight="1" x14ac:dyDescent="0.4"/>
    <row r="70" ht="9.9499999999999993" hidden="1" customHeight="1" x14ac:dyDescent="0.4"/>
    <row r="71" ht="9.9499999999999993" hidden="1" customHeight="1" x14ac:dyDescent="0.4"/>
    <row r="72" ht="9.9499999999999993" hidden="1" customHeight="1" x14ac:dyDescent="0.4"/>
    <row r="73" ht="9.9499999999999993" hidden="1" customHeight="1" x14ac:dyDescent="0.4"/>
    <row r="74" ht="9.9499999999999993" hidden="1" customHeight="1" x14ac:dyDescent="0.4"/>
    <row r="75" ht="9.9499999999999993" hidden="1" customHeight="1" x14ac:dyDescent="0.4"/>
    <row r="76" ht="9.9499999999999993" hidden="1" customHeight="1" x14ac:dyDescent="0.4"/>
    <row r="77" ht="9.9499999999999993" hidden="1" customHeight="1" x14ac:dyDescent="0.4"/>
    <row r="78" ht="9.9499999999999993" hidden="1" customHeight="1" x14ac:dyDescent="0.4"/>
    <row r="79" ht="9.9499999999999993" hidden="1" customHeight="1" x14ac:dyDescent="0.4"/>
    <row r="80" ht="9.9499999999999993" hidden="1" customHeight="1" x14ac:dyDescent="0.4"/>
    <row r="81" ht="9.9499999999999993" hidden="1" customHeight="1" x14ac:dyDescent="0.4"/>
    <row r="82" ht="9.9499999999999993" hidden="1" customHeight="1" x14ac:dyDescent="0.4"/>
    <row r="83" ht="9.9499999999999993" hidden="1" customHeight="1" x14ac:dyDescent="0.4"/>
    <row r="84" ht="9.9499999999999993" hidden="1" customHeight="1" x14ac:dyDescent="0.4"/>
    <row r="85" ht="9.9499999999999993" hidden="1" customHeight="1" x14ac:dyDescent="0.4"/>
    <row r="86" ht="9.9499999999999993" hidden="1" customHeight="1" x14ac:dyDescent="0.4"/>
    <row r="87" ht="9.9499999999999993" hidden="1" customHeight="1" x14ac:dyDescent="0.4"/>
    <row r="88" ht="9.9499999999999993" hidden="1" customHeight="1" x14ac:dyDescent="0.4"/>
    <row r="89" ht="9.9499999999999993" hidden="1" customHeight="1" x14ac:dyDescent="0.4"/>
    <row r="90" ht="9.9499999999999993" hidden="1" customHeight="1" x14ac:dyDescent="0.4"/>
    <row r="91" ht="9.9499999999999993" hidden="1" customHeight="1" x14ac:dyDescent="0.4"/>
    <row r="92" ht="9.9499999999999993" hidden="1" customHeight="1" x14ac:dyDescent="0.4"/>
    <row r="93" ht="9.9499999999999993" hidden="1" customHeight="1" x14ac:dyDescent="0.4"/>
    <row r="94" ht="9.9499999999999993" hidden="1" customHeight="1" x14ac:dyDescent="0.4"/>
    <row r="95" ht="9.9499999999999993" hidden="1" customHeight="1" x14ac:dyDescent="0.4"/>
    <row r="96" ht="9.9499999999999993" hidden="1" customHeight="1" x14ac:dyDescent="0.4"/>
    <row r="97" ht="9.9499999999999993" hidden="1" customHeight="1" x14ac:dyDescent="0.4"/>
    <row r="98" ht="9.9499999999999993" hidden="1" customHeight="1" x14ac:dyDescent="0.4"/>
    <row r="99" ht="9.9499999999999993" hidden="1" customHeight="1" x14ac:dyDescent="0.4"/>
    <row r="100" ht="9.9499999999999993" hidden="1" customHeight="1" x14ac:dyDescent="0.4"/>
    <row r="101" ht="9.9499999999999993" hidden="1" customHeight="1" x14ac:dyDescent="0.4"/>
    <row r="102" ht="9.9499999999999993" hidden="1" customHeight="1" x14ac:dyDescent="0.4"/>
    <row r="103" ht="9.9499999999999993" hidden="1" customHeight="1" x14ac:dyDescent="0.4"/>
    <row r="104" ht="9.9499999999999993" hidden="1" customHeight="1" x14ac:dyDescent="0.4"/>
    <row r="105" ht="9.9499999999999993" hidden="1" customHeight="1" x14ac:dyDescent="0.4"/>
    <row r="106" ht="9.9499999999999993" hidden="1" customHeight="1" x14ac:dyDescent="0.4"/>
    <row r="107" ht="9.9499999999999993" hidden="1" customHeight="1" x14ac:dyDescent="0.4"/>
    <row r="108" ht="9.9499999999999993" hidden="1" customHeight="1" x14ac:dyDescent="0.4"/>
    <row r="109" ht="9.9499999999999993" hidden="1" customHeight="1" x14ac:dyDescent="0.4"/>
    <row r="110" ht="9.9499999999999993" hidden="1" customHeight="1" x14ac:dyDescent="0.4"/>
    <row r="111" ht="9.9499999999999993" hidden="1" customHeight="1" x14ac:dyDescent="0.4"/>
    <row r="112" ht="9.9499999999999993" hidden="1" customHeight="1" x14ac:dyDescent="0.4"/>
    <row r="113" ht="9.9499999999999993" hidden="1" customHeight="1" x14ac:dyDescent="0.4"/>
    <row r="114" ht="9.9499999999999993" hidden="1" customHeight="1" x14ac:dyDescent="0.4"/>
    <row r="115" ht="9.9499999999999993" hidden="1" customHeight="1" x14ac:dyDescent="0.4"/>
    <row r="116" ht="9.9499999999999993" hidden="1" customHeight="1" x14ac:dyDescent="0.4"/>
    <row r="117" ht="9.9499999999999993" hidden="1" customHeight="1" x14ac:dyDescent="0.4"/>
    <row r="118" ht="9.9499999999999993" hidden="1" customHeight="1" x14ac:dyDescent="0.4"/>
    <row r="119" ht="9.9499999999999993" hidden="1" customHeight="1" x14ac:dyDescent="0.4"/>
    <row r="120" ht="9.9499999999999993" hidden="1" customHeight="1" x14ac:dyDescent="0.4"/>
    <row r="121" ht="9.9499999999999993" hidden="1" customHeight="1" x14ac:dyDescent="0.4"/>
    <row r="122" ht="9.9499999999999993" hidden="1" customHeight="1" x14ac:dyDescent="0.4"/>
    <row r="123" ht="9.9499999999999993" hidden="1" customHeight="1" x14ac:dyDescent="0.4"/>
    <row r="124" ht="9.9499999999999993" hidden="1" customHeight="1" x14ac:dyDescent="0.4"/>
    <row r="125" ht="9.9499999999999993" hidden="1" customHeight="1" x14ac:dyDescent="0.4"/>
    <row r="126" ht="9.9499999999999993" hidden="1" customHeight="1" x14ac:dyDescent="0.4"/>
    <row r="127" ht="9.9499999999999993" hidden="1" customHeight="1" x14ac:dyDescent="0.4"/>
    <row r="128" ht="9.9499999999999993" hidden="1" customHeight="1" x14ac:dyDescent="0.4"/>
    <row r="129" ht="9.9499999999999993" hidden="1" customHeight="1" x14ac:dyDescent="0.4"/>
    <row r="130" ht="9.9499999999999993" hidden="1" customHeight="1" x14ac:dyDescent="0.4"/>
    <row r="131" ht="9.9499999999999993" hidden="1" customHeight="1" x14ac:dyDescent="0.4"/>
    <row r="132" ht="9.9499999999999993" hidden="1" customHeight="1" x14ac:dyDescent="0.4"/>
    <row r="133" ht="9.9499999999999993" hidden="1" customHeight="1" x14ac:dyDescent="0.4"/>
    <row r="134" ht="9.9499999999999993" hidden="1" customHeight="1" x14ac:dyDescent="0.4"/>
    <row r="135" ht="9.9499999999999993" hidden="1" customHeight="1" x14ac:dyDescent="0.4"/>
    <row r="136" ht="9.9499999999999993" hidden="1" customHeight="1" x14ac:dyDescent="0.4"/>
    <row r="137" ht="9.9499999999999993" hidden="1" customHeight="1" x14ac:dyDescent="0.4"/>
    <row r="138" ht="9.9499999999999993" hidden="1" customHeight="1" x14ac:dyDescent="0.4"/>
    <row r="139" ht="9.9499999999999993" hidden="1" customHeight="1" x14ac:dyDescent="0.4"/>
    <row r="140" ht="9.9499999999999993" hidden="1" customHeight="1" x14ac:dyDescent="0.4"/>
    <row r="141" ht="9.9499999999999993" hidden="1" customHeight="1" x14ac:dyDescent="0.4"/>
    <row r="142" ht="9.9499999999999993" hidden="1" customHeight="1" x14ac:dyDescent="0.4"/>
    <row r="143" ht="9.9499999999999993" hidden="1" customHeight="1" x14ac:dyDescent="0.4"/>
    <row r="144" ht="9.9499999999999993" hidden="1" customHeight="1" x14ac:dyDescent="0.4"/>
    <row r="145" ht="9.9499999999999993" hidden="1" customHeight="1" x14ac:dyDescent="0.4"/>
    <row r="146" ht="9.9499999999999993" hidden="1" customHeight="1" x14ac:dyDescent="0.4"/>
    <row r="147" ht="9.9499999999999993" hidden="1" customHeight="1" x14ac:dyDescent="0.4"/>
    <row r="148" ht="9.9499999999999993" hidden="1" customHeight="1" x14ac:dyDescent="0.4"/>
    <row r="149" ht="9.9499999999999993" hidden="1" customHeight="1" x14ac:dyDescent="0.4"/>
    <row r="150" ht="9.9499999999999993" hidden="1" customHeight="1" x14ac:dyDescent="0.4"/>
    <row r="151" ht="9.9499999999999993" hidden="1" customHeight="1" x14ac:dyDescent="0.4"/>
    <row r="152" ht="9.9499999999999993" hidden="1" customHeight="1" x14ac:dyDescent="0.4"/>
    <row r="153" ht="9.9499999999999993" hidden="1" customHeight="1" x14ac:dyDescent="0.4"/>
    <row r="154" ht="9.9499999999999993" hidden="1" customHeight="1" x14ac:dyDescent="0.4"/>
    <row r="155" ht="9.9499999999999993" hidden="1" customHeight="1" x14ac:dyDescent="0.4"/>
    <row r="156" ht="9.9499999999999993" hidden="1" customHeight="1" x14ac:dyDescent="0.4"/>
    <row r="157" ht="9.9499999999999993" hidden="1" customHeight="1" x14ac:dyDescent="0.4"/>
    <row r="158" ht="9.9499999999999993" hidden="1" customHeight="1" x14ac:dyDescent="0.4"/>
    <row r="159" ht="9.9499999999999993" hidden="1" customHeight="1" x14ac:dyDescent="0.4"/>
    <row r="160" ht="9.9499999999999993" hidden="1" customHeight="1" x14ac:dyDescent="0.4"/>
    <row r="161" ht="9.9499999999999993" hidden="1" customHeight="1" x14ac:dyDescent="0.4"/>
    <row r="162" ht="9.9499999999999993" hidden="1" customHeight="1" x14ac:dyDescent="0.4"/>
    <row r="163" ht="9.9499999999999993" hidden="1" customHeight="1" x14ac:dyDescent="0.4"/>
    <row r="164" ht="9.9499999999999993" hidden="1" customHeight="1" x14ac:dyDescent="0.4"/>
    <row r="165" ht="9.9499999999999993" hidden="1" customHeight="1" x14ac:dyDescent="0.4"/>
    <row r="166" ht="9.9499999999999993" hidden="1" customHeight="1" x14ac:dyDescent="0.4"/>
    <row r="167" ht="9.9499999999999993" hidden="1" customHeight="1" x14ac:dyDescent="0.4"/>
    <row r="168" ht="9.9499999999999993" hidden="1" customHeight="1" x14ac:dyDescent="0.4"/>
    <row r="169" ht="9.9499999999999993" hidden="1" customHeight="1" x14ac:dyDescent="0.4"/>
    <row r="170" ht="9.9499999999999993" hidden="1" customHeight="1" x14ac:dyDescent="0.4"/>
    <row r="171" ht="9.9499999999999993" hidden="1" customHeight="1" x14ac:dyDescent="0.4"/>
    <row r="172" ht="9.9499999999999993" hidden="1" customHeight="1" x14ac:dyDescent="0.4"/>
    <row r="173" ht="9.9499999999999993" hidden="1" customHeight="1" x14ac:dyDescent="0.4"/>
    <row r="174" ht="9.9499999999999993" hidden="1" customHeight="1" x14ac:dyDescent="0.4"/>
    <row r="175" ht="9.9499999999999993" hidden="1" customHeight="1" x14ac:dyDescent="0.4"/>
    <row r="176" ht="9.9499999999999993" hidden="1" customHeight="1" x14ac:dyDescent="0.4"/>
    <row r="177" ht="9.9499999999999993" hidden="1" customHeight="1" x14ac:dyDescent="0.4"/>
    <row r="178" ht="9.9499999999999993" hidden="1" customHeight="1" x14ac:dyDescent="0.4"/>
    <row r="179" ht="9.9499999999999993" hidden="1" customHeight="1" x14ac:dyDescent="0.4"/>
    <row r="180" ht="9.9499999999999993" hidden="1" customHeight="1" x14ac:dyDescent="0.4"/>
    <row r="181" ht="9.9499999999999993" hidden="1" customHeight="1" x14ac:dyDescent="0.4"/>
    <row r="182" ht="9.9499999999999993" hidden="1" customHeight="1" x14ac:dyDescent="0.4"/>
    <row r="183" ht="9.9499999999999993" hidden="1" customHeight="1" x14ac:dyDescent="0.4"/>
    <row r="184" ht="9.9499999999999993" hidden="1" customHeight="1" x14ac:dyDescent="0.4"/>
    <row r="185" ht="9.9499999999999993" hidden="1" customHeight="1" x14ac:dyDescent="0.4"/>
    <row r="186" ht="9.9499999999999993" hidden="1" customHeight="1" x14ac:dyDescent="0.4"/>
    <row r="187" ht="9.9499999999999993" hidden="1" customHeight="1" x14ac:dyDescent="0.4"/>
    <row r="188" ht="9.9499999999999993" hidden="1" customHeight="1" x14ac:dyDescent="0.4"/>
    <row r="189" ht="9.9499999999999993" hidden="1" customHeight="1" x14ac:dyDescent="0.4"/>
    <row r="190" ht="9.9499999999999993" hidden="1" customHeight="1" x14ac:dyDescent="0.4"/>
    <row r="191" ht="9.9499999999999993" hidden="1" customHeight="1" x14ac:dyDescent="0.4"/>
    <row r="192" ht="9.9499999999999993" hidden="1" customHeight="1" x14ac:dyDescent="0.4"/>
    <row r="193" ht="9.9499999999999993" hidden="1" customHeight="1" x14ac:dyDescent="0.4"/>
    <row r="194" ht="9.9499999999999993" hidden="1" customHeight="1" x14ac:dyDescent="0.4"/>
    <row r="195" ht="9.9499999999999993" hidden="1" customHeight="1" x14ac:dyDescent="0.4"/>
    <row r="196" ht="9.9499999999999993" hidden="1" customHeight="1" x14ac:dyDescent="0.4"/>
    <row r="197" ht="9.9499999999999993" hidden="1" customHeight="1" x14ac:dyDescent="0.4"/>
    <row r="198" ht="9.9499999999999993" hidden="1" customHeight="1" x14ac:dyDescent="0.4"/>
    <row r="199" ht="9.9499999999999993" hidden="1" customHeight="1" x14ac:dyDescent="0.4"/>
    <row r="200" ht="9.9499999999999993" hidden="1" customHeight="1" x14ac:dyDescent="0.4"/>
    <row r="201" ht="9.9499999999999993" hidden="1" customHeight="1" x14ac:dyDescent="0.4"/>
    <row r="202" ht="9.9499999999999993" hidden="1" customHeight="1" x14ac:dyDescent="0.4"/>
    <row r="203" ht="9.9499999999999993" hidden="1" customHeight="1" x14ac:dyDescent="0.4"/>
    <row r="204" ht="9.9499999999999993" hidden="1" customHeight="1" x14ac:dyDescent="0.4"/>
    <row r="205" ht="9.9499999999999993" hidden="1" customHeight="1" x14ac:dyDescent="0.4"/>
    <row r="206" ht="9.9499999999999993" hidden="1" customHeight="1" x14ac:dyDescent="0.4"/>
    <row r="207" ht="9.9499999999999993" hidden="1" customHeight="1" x14ac:dyDescent="0.4"/>
    <row r="208" ht="9.9499999999999993" hidden="1" customHeight="1" x14ac:dyDescent="0.4"/>
    <row r="209" ht="9.9499999999999993" hidden="1" customHeight="1" x14ac:dyDescent="0.4"/>
    <row r="210" ht="9.9499999999999993" hidden="1" customHeight="1" x14ac:dyDescent="0.4"/>
    <row r="211" ht="9.9499999999999993" hidden="1" customHeight="1" x14ac:dyDescent="0.4"/>
    <row r="212" ht="9.9499999999999993" hidden="1" customHeight="1" x14ac:dyDescent="0.4"/>
    <row r="213" ht="9.9499999999999993" hidden="1" customHeight="1" x14ac:dyDescent="0.4"/>
    <row r="214" ht="9.9499999999999993" hidden="1" customHeight="1" x14ac:dyDescent="0.4"/>
    <row r="215" ht="9.9499999999999993" hidden="1" customHeight="1" x14ac:dyDescent="0.4"/>
    <row r="216" ht="9.9499999999999993" hidden="1" customHeight="1" x14ac:dyDescent="0.4"/>
    <row r="217" ht="9.9499999999999993" hidden="1" customHeight="1" x14ac:dyDescent="0.4"/>
    <row r="218" ht="9.9499999999999993" hidden="1" customHeight="1" x14ac:dyDescent="0.4"/>
    <row r="219" ht="9.9499999999999993" hidden="1" customHeight="1" x14ac:dyDescent="0.4"/>
    <row r="220" ht="9.9499999999999993" hidden="1" customHeight="1" x14ac:dyDescent="0.4"/>
    <row r="221" ht="9.9499999999999993" hidden="1" customHeight="1" x14ac:dyDescent="0.4"/>
    <row r="222" ht="9.9499999999999993" hidden="1" customHeight="1" x14ac:dyDescent="0.4"/>
    <row r="223" ht="9.9499999999999993" hidden="1" customHeight="1" x14ac:dyDescent="0.4"/>
    <row r="224" ht="9.9499999999999993" hidden="1" customHeight="1" x14ac:dyDescent="0.4"/>
    <row r="225" ht="9.9499999999999993" hidden="1" customHeight="1" x14ac:dyDescent="0.4"/>
    <row r="226" ht="9.9499999999999993" hidden="1" customHeight="1" x14ac:dyDescent="0.4"/>
    <row r="227" ht="9.9499999999999993" hidden="1" customHeight="1" x14ac:dyDescent="0.4"/>
    <row r="228" ht="9.9499999999999993" hidden="1" customHeight="1" x14ac:dyDescent="0.4"/>
    <row r="229" ht="9.9499999999999993" hidden="1" customHeight="1" x14ac:dyDescent="0.4"/>
    <row r="230" ht="9.9499999999999993" hidden="1" customHeight="1" x14ac:dyDescent="0.4"/>
    <row r="231" ht="9.9499999999999993" hidden="1" customHeight="1" x14ac:dyDescent="0.4"/>
    <row r="232" ht="9.9499999999999993" hidden="1" customHeight="1" x14ac:dyDescent="0.4"/>
    <row r="233" ht="9.9499999999999993" hidden="1" customHeight="1" x14ac:dyDescent="0.4"/>
    <row r="234" ht="9.9499999999999993" hidden="1" customHeight="1" x14ac:dyDescent="0.4"/>
    <row r="235" ht="9.9499999999999993" hidden="1" customHeight="1" x14ac:dyDescent="0.4"/>
    <row r="236" ht="9.9499999999999993" hidden="1" customHeight="1" x14ac:dyDescent="0.4"/>
    <row r="237" ht="9.9499999999999993" hidden="1" customHeight="1" x14ac:dyDescent="0.4"/>
    <row r="238" ht="9.9499999999999993" hidden="1" customHeight="1" x14ac:dyDescent="0.4"/>
    <row r="239" ht="9.9499999999999993" hidden="1" customHeight="1" x14ac:dyDescent="0.4"/>
    <row r="240" ht="9.9499999999999993" hidden="1" customHeight="1" x14ac:dyDescent="0.4"/>
    <row r="241" ht="9.9499999999999993" hidden="1" customHeight="1" x14ac:dyDescent="0.4"/>
    <row r="242" ht="9.9499999999999993" hidden="1" customHeight="1" x14ac:dyDescent="0.4"/>
    <row r="243" ht="9.9499999999999993" hidden="1" customHeight="1" x14ac:dyDescent="0.4"/>
    <row r="244" ht="9.9499999999999993" hidden="1" customHeight="1" x14ac:dyDescent="0.4"/>
    <row r="245" ht="9.9499999999999993" hidden="1" customHeight="1" x14ac:dyDescent="0.4"/>
    <row r="246" ht="9.9499999999999993" hidden="1" customHeight="1" x14ac:dyDescent="0.4"/>
    <row r="247" ht="9.9499999999999993" hidden="1" customHeight="1" x14ac:dyDescent="0.4"/>
    <row r="248" ht="9.9499999999999993" hidden="1" customHeight="1" x14ac:dyDescent="0.4"/>
    <row r="249" ht="9.9499999999999993" hidden="1" customHeight="1" x14ac:dyDescent="0.4"/>
    <row r="250" ht="9.9499999999999993" hidden="1" customHeight="1" x14ac:dyDescent="0.4"/>
    <row r="251" ht="9.9499999999999993" hidden="1" customHeight="1" x14ac:dyDescent="0.4"/>
    <row r="252" ht="9.9499999999999993" hidden="1" customHeight="1" x14ac:dyDescent="0.4"/>
    <row r="253" ht="9.9499999999999993" hidden="1" customHeight="1" x14ac:dyDescent="0.4"/>
    <row r="254" ht="9.9499999999999993" hidden="1" customHeight="1" x14ac:dyDescent="0.4"/>
    <row r="255" ht="9.9499999999999993" hidden="1" customHeight="1" x14ac:dyDescent="0.4"/>
    <row r="256" ht="9.9499999999999993" hidden="1" customHeight="1" x14ac:dyDescent="0.4"/>
    <row r="257" ht="9.9499999999999993" hidden="1" customHeight="1" x14ac:dyDescent="0.4"/>
    <row r="258" ht="9.9499999999999993" hidden="1" customHeight="1" x14ac:dyDescent="0.4"/>
    <row r="259" ht="9.9499999999999993" hidden="1" customHeight="1" x14ac:dyDescent="0.4"/>
    <row r="260" ht="9.9499999999999993" hidden="1" customHeight="1" x14ac:dyDescent="0.4"/>
    <row r="261" ht="9.9499999999999993" hidden="1" customHeight="1" x14ac:dyDescent="0.4"/>
    <row r="262" ht="9.9499999999999993" hidden="1" customHeight="1" x14ac:dyDescent="0.4"/>
    <row r="263" ht="9.9499999999999993" hidden="1" customHeight="1" x14ac:dyDescent="0.4"/>
    <row r="264" ht="9.9499999999999993" hidden="1" customHeight="1" x14ac:dyDescent="0.4"/>
    <row r="265" ht="9.9499999999999993" hidden="1" customHeight="1" x14ac:dyDescent="0.4"/>
    <row r="266" ht="9.9499999999999993" hidden="1" customHeight="1" x14ac:dyDescent="0.4"/>
    <row r="267" ht="9.9499999999999993" hidden="1" customHeight="1" x14ac:dyDescent="0.4"/>
    <row r="268" ht="9.9499999999999993" hidden="1" customHeight="1" x14ac:dyDescent="0.4"/>
    <row r="269" ht="9.9499999999999993" hidden="1" customHeight="1" x14ac:dyDescent="0.4"/>
    <row r="270" ht="9.9499999999999993" hidden="1" customHeight="1" x14ac:dyDescent="0.4"/>
    <row r="271" ht="9.9499999999999993" hidden="1" customHeight="1" x14ac:dyDescent="0.4"/>
    <row r="272" ht="9.9499999999999993" hidden="1" customHeight="1" x14ac:dyDescent="0.4"/>
    <row r="273" ht="9.9499999999999993" hidden="1" customHeight="1" x14ac:dyDescent="0.4"/>
    <row r="274" ht="9.9499999999999993" hidden="1" customHeight="1" x14ac:dyDescent="0.4"/>
    <row r="275" ht="9.9499999999999993" hidden="1" customHeight="1" x14ac:dyDescent="0.4"/>
    <row r="276" ht="9.9499999999999993" hidden="1" customHeight="1" x14ac:dyDescent="0.4"/>
    <row r="277" ht="9.9499999999999993" hidden="1" customHeight="1" x14ac:dyDescent="0.4"/>
    <row r="278" ht="9.9499999999999993" hidden="1" customHeight="1" x14ac:dyDescent="0.4"/>
    <row r="279" ht="9.9499999999999993" hidden="1" customHeight="1" x14ac:dyDescent="0.4"/>
    <row r="280" ht="9.9499999999999993" hidden="1" customHeight="1" x14ac:dyDescent="0.4"/>
    <row r="281" ht="9.9499999999999993" hidden="1" customHeight="1" x14ac:dyDescent="0.4"/>
    <row r="282" ht="9.9499999999999993" hidden="1" customHeight="1" x14ac:dyDescent="0.4"/>
    <row r="283" ht="9.9499999999999993" hidden="1" customHeight="1" x14ac:dyDescent="0.4"/>
    <row r="284" ht="9.9499999999999993" hidden="1" customHeight="1" x14ac:dyDescent="0.4"/>
    <row r="285" ht="9.9499999999999993" hidden="1" customHeight="1" x14ac:dyDescent="0.4"/>
    <row r="286" ht="9.9499999999999993" hidden="1" customHeight="1" x14ac:dyDescent="0.4"/>
    <row r="287" ht="9.9499999999999993" hidden="1" customHeight="1" x14ac:dyDescent="0.4"/>
    <row r="288" ht="9.9499999999999993" hidden="1" customHeight="1" x14ac:dyDescent="0.4"/>
    <row r="289" ht="9.9499999999999993" hidden="1" customHeight="1" x14ac:dyDescent="0.4"/>
    <row r="290" ht="9.9499999999999993" hidden="1" customHeight="1" x14ac:dyDescent="0.4"/>
    <row r="291" ht="9.9499999999999993" hidden="1" customHeight="1" x14ac:dyDescent="0.4"/>
    <row r="292" ht="9.9499999999999993" hidden="1" customHeight="1" x14ac:dyDescent="0.4"/>
    <row r="293" ht="9.9499999999999993" hidden="1" customHeight="1" x14ac:dyDescent="0.4"/>
    <row r="294" ht="9.9499999999999993" hidden="1" customHeight="1" x14ac:dyDescent="0.4"/>
    <row r="295" ht="9.9499999999999993" hidden="1" customHeight="1" x14ac:dyDescent="0.4"/>
    <row r="296" ht="9.9499999999999993" hidden="1" customHeight="1" x14ac:dyDescent="0.4"/>
    <row r="297" ht="9.9499999999999993" hidden="1" customHeight="1" x14ac:dyDescent="0.4"/>
    <row r="298" ht="9.9499999999999993" hidden="1" customHeight="1" x14ac:dyDescent="0.4"/>
    <row r="299" ht="9.9499999999999993" hidden="1" customHeight="1" x14ac:dyDescent="0.4"/>
    <row r="300" ht="9.9499999999999993" hidden="1" customHeight="1" x14ac:dyDescent="0.4"/>
    <row r="301" ht="9.9499999999999993" hidden="1" customHeight="1" x14ac:dyDescent="0.4"/>
    <row r="302" ht="9.9499999999999993" hidden="1" customHeight="1" x14ac:dyDescent="0.4"/>
    <row r="303" ht="9.9499999999999993" hidden="1" customHeight="1" x14ac:dyDescent="0.4"/>
    <row r="304" ht="9.9499999999999993" hidden="1" customHeight="1" x14ac:dyDescent="0.4"/>
    <row r="305" ht="9.9499999999999993" hidden="1" customHeight="1" x14ac:dyDescent="0.4"/>
    <row r="306" ht="9.9499999999999993" hidden="1" customHeight="1" x14ac:dyDescent="0.4"/>
    <row r="307" ht="9.9499999999999993" hidden="1" customHeight="1" x14ac:dyDescent="0.4"/>
    <row r="308" ht="9.9499999999999993" hidden="1" customHeight="1" x14ac:dyDescent="0.4"/>
    <row r="309" hidden="1" x14ac:dyDescent="0.4"/>
    <row r="310" hidden="1" x14ac:dyDescent="0.4"/>
    <row r="311" hidden="1" x14ac:dyDescent="0.4"/>
  </sheetData>
  <sheetProtection algorithmName="SHA-512" hashValue="4LcRA2w7yjoc6dVP7X6dtaKYXoHgNPMmKXfgj64zdZQXA0RHn7lpGHHxNsy577yH8cKYOuWVExPKgLcxjt29hA==" saltValue="2i2bjjZ9U/LH6+Dy37bZwg==" spinCount="100000" sheet="1" objects="1" scenarios="1" selectLockedCells="1"/>
  <mergeCells count="179">
    <mergeCell ref="B12:F13"/>
    <mergeCell ref="B14:F15"/>
    <mergeCell ref="B16:F17"/>
    <mergeCell ref="B18:F19"/>
    <mergeCell ref="J12:K13"/>
    <mergeCell ref="J14:K15"/>
    <mergeCell ref="J16:K17"/>
    <mergeCell ref="J18:K19"/>
    <mergeCell ref="G12:I13"/>
    <mergeCell ref="V14:W15"/>
    <mergeCell ref="R16:S17"/>
    <mergeCell ref="G14:I15"/>
    <mergeCell ref="G16:I17"/>
    <mergeCell ref="G18:I19"/>
    <mergeCell ref="L12:M13"/>
    <mergeCell ref="N12:O13"/>
    <mergeCell ref="L18:M19"/>
    <mergeCell ref="N18:O19"/>
    <mergeCell ref="T12:U13"/>
    <mergeCell ref="V12:W13"/>
    <mergeCell ref="P18:Q19"/>
    <mergeCell ref="L14:M15"/>
    <mergeCell ref="N14:O15"/>
    <mergeCell ref="P14:Q15"/>
    <mergeCell ref="L16:M17"/>
    <mergeCell ref="N16:O17"/>
    <mergeCell ref="P16:Q17"/>
    <mergeCell ref="R18:S19"/>
    <mergeCell ref="T18:U19"/>
    <mergeCell ref="V18:W19"/>
    <mergeCell ref="R14:S15"/>
    <mergeCell ref="T14:U15"/>
    <mergeCell ref="T16:U17"/>
    <mergeCell ref="L10:M11"/>
    <mergeCell ref="N10:O11"/>
    <mergeCell ref="P10:Q11"/>
    <mergeCell ref="L8:Q9"/>
    <mergeCell ref="R8:W9"/>
    <mergeCell ref="R10:S11"/>
    <mergeCell ref="T10:U11"/>
    <mergeCell ref="V10:W11"/>
    <mergeCell ref="R12:S13"/>
    <mergeCell ref="P12:Q13"/>
    <mergeCell ref="X10:Y11"/>
    <mergeCell ref="Z10:AA11"/>
    <mergeCell ref="AB10:AC11"/>
    <mergeCell ref="X12:Y13"/>
    <mergeCell ref="Z12:AA13"/>
    <mergeCell ref="AB12:AC13"/>
    <mergeCell ref="AD14:AE15"/>
    <mergeCell ref="AF14:AG15"/>
    <mergeCell ref="AH14:AI15"/>
    <mergeCell ref="V16:W17"/>
    <mergeCell ref="X18:Y19"/>
    <mergeCell ref="Z18:AA19"/>
    <mergeCell ref="AB18:AC19"/>
    <mergeCell ref="AD8:AI9"/>
    <mergeCell ref="AD10:AE11"/>
    <mergeCell ref="AF10:AG11"/>
    <mergeCell ref="AH10:AI11"/>
    <mergeCell ref="AD12:AE13"/>
    <mergeCell ref="AF12:AG13"/>
    <mergeCell ref="AH12:AI13"/>
    <mergeCell ref="X14:Y15"/>
    <mergeCell ref="Z14:AA15"/>
    <mergeCell ref="AB14:AC15"/>
    <mergeCell ref="X16:Y17"/>
    <mergeCell ref="Z16:AA17"/>
    <mergeCell ref="AB16:AC17"/>
    <mergeCell ref="AD18:AE19"/>
    <mergeCell ref="AF18:AG19"/>
    <mergeCell ref="AH18:AI19"/>
    <mergeCell ref="AD16:AE17"/>
    <mergeCell ref="AF16:AG17"/>
    <mergeCell ref="AH16:AI17"/>
    <mergeCell ref="X8:AC9"/>
    <mergeCell ref="AR16:AS17"/>
    <mergeCell ref="AL14:AM15"/>
    <mergeCell ref="AN14:AO15"/>
    <mergeCell ref="AP14:AQ15"/>
    <mergeCell ref="AJ16:AK17"/>
    <mergeCell ref="AL16:AM17"/>
    <mergeCell ref="AN16:AO17"/>
    <mergeCell ref="AP16:AQ17"/>
    <mergeCell ref="AJ8:AM11"/>
    <mergeCell ref="AN8:AQ11"/>
    <mergeCell ref="AJ12:AK13"/>
    <mergeCell ref="AL12:AM13"/>
    <mergeCell ref="AN12:AO13"/>
    <mergeCell ref="AP12:AQ13"/>
    <mergeCell ref="AJ14:AK15"/>
    <mergeCell ref="I38:P39"/>
    <mergeCell ref="R38:BB39"/>
    <mergeCell ref="R40:BB41"/>
    <mergeCell ref="B43:G45"/>
    <mergeCell ref="G8:K11"/>
    <mergeCell ref="B8:F11"/>
    <mergeCell ref="O26:P27"/>
    <mergeCell ref="Q26:R27"/>
    <mergeCell ref="AT16:AU17"/>
    <mergeCell ref="AR18:AS19"/>
    <mergeCell ref="AT18:AU19"/>
    <mergeCell ref="AV8:BB11"/>
    <mergeCell ref="AV12:BB13"/>
    <mergeCell ref="AV14:BB15"/>
    <mergeCell ref="AV16:BB17"/>
    <mergeCell ref="AV18:BB19"/>
    <mergeCell ref="AJ18:AK19"/>
    <mergeCell ref="AL18:AM19"/>
    <mergeCell ref="AN18:AO19"/>
    <mergeCell ref="AP18:AQ19"/>
    <mergeCell ref="AR8:AU11"/>
    <mergeCell ref="AR12:AS13"/>
    <mergeCell ref="AT12:AU13"/>
    <mergeCell ref="AR14:AS15"/>
    <mergeCell ref="O32:P33"/>
    <mergeCell ref="Q32:R33"/>
    <mergeCell ref="S32:T33"/>
    <mergeCell ref="B20:F21"/>
    <mergeCell ref="G20:I21"/>
    <mergeCell ref="J20:K21"/>
    <mergeCell ref="L20:M21"/>
    <mergeCell ref="N20:O21"/>
    <mergeCell ref="H26:N27"/>
    <mergeCell ref="T26:Z27"/>
    <mergeCell ref="P20:Q21"/>
    <mergeCell ref="R20:S21"/>
    <mergeCell ref="T20:U21"/>
    <mergeCell ref="V20:W21"/>
    <mergeCell ref="X20:Y21"/>
    <mergeCell ref="Z20:AA21"/>
    <mergeCell ref="H43:BB45"/>
    <mergeCell ref="H23:BB24"/>
    <mergeCell ref="B3:BB6"/>
    <mergeCell ref="B23:G24"/>
    <mergeCell ref="B26:G27"/>
    <mergeCell ref="B29:G30"/>
    <mergeCell ref="B32:G33"/>
    <mergeCell ref="B35:G36"/>
    <mergeCell ref="B38:G39"/>
    <mergeCell ref="AL32:AM33"/>
    <mergeCell ref="AN32:BC33"/>
    <mergeCell ref="I35:P36"/>
    <mergeCell ref="R35:BB36"/>
    <mergeCell ref="U32:V33"/>
    <mergeCell ref="Y32:AE33"/>
    <mergeCell ref="AF32:AG33"/>
    <mergeCell ref="AH32:AI33"/>
    <mergeCell ref="AJ32:AK33"/>
    <mergeCell ref="Q29:R30"/>
    <mergeCell ref="S29:T30"/>
    <mergeCell ref="U29:V30"/>
    <mergeCell ref="W29:BB30"/>
    <mergeCell ref="BA26:BB27"/>
    <mergeCell ref="H32:N33"/>
    <mergeCell ref="B1:BB1"/>
    <mergeCell ref="AN20:AO21"/>
    <mergeCell ref="AP20:AQ21"/>
    <mergeCell ref="AR20:AS21"/>
    <mergeCell ref="AT20:AU21"/>
    <mergeCell ref="AV20:BB21"/>
    <mergeCell ref="AH20:AI21"/>
    <mergeCell ref="AJ20:AK21"/>
    <mergeCell ref="I29:J30"/>
    <mergeCell ref="K29:L30"/>
    <mergeCell ref="M29:N30"/>
    <mergeCell ref="O29:P30"/>
    <mergeCell ref="AM26:AN27"/>
    <mergeCell ref="AO26:AP27"/>
    <mergeCell ref="AR26:AX27"/>
    <mergeCell ref="AY26:AZ27"/>
    <mergeCell ref="AA26:AB27"/>
    <mergeCell ref="AC26:AD27"/>
    <mergeCell ref="AF26:AL27"/>
    <mergeCell ref="AL20:AM21"/>
    <mergeCell ref="AB20:AC21"/>
    <mergeCell ref="AD20:AE21"/>
    <mergeCell ref="AF20:AG21"/>
    <mergeCell ref="AT14:AU15"/>
  </mergeCells>
  <phoneticPr fontId="1"/>
  <dataValidations count="4">
    <dataValidation type="list" imeMode="off" allowBlank="1" showInputMessage="1" showErrorMessage="1" sqref="I35:P36">
      <formula1>"選択してください,市内,青島"</formula1>
    </dataValidation>
    <dataValidation type="list" allowBlank="1" showInputMessage="1" showErrorMessage="1" sqref="I38:P39">
      <formula1>"選択してください,希望しない,希望する"</formula1>
    </dataValidation>
    <dataValidation type="whole" imeMode="off" allowBlank="1" showInputMessage="1" showErrorMessage="1" sqref="G12:I19 L12:O19 R12:U19 X12:AA19 AD12:AG19 O26:P27 AA26:AB27 AM26:AN27 AY26:AZ27 I29:J30 M29:N30 Q29:R30 U29:V30 O32:P33 S32:T33 AF32:AG33 AJ32:AK33">
      <formula1>0</formula1>
      <formula2>100</formula2>
    </dataValidation>
    <dataValidation imeMode="on" allowBlank="1" showInputMessage="1" showErrorMessage="1" sqref="H43:BB45"/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FC303"/>
  <sheetViews>
    <sheetView showGridLines="0" showRowColHeaders="0" view="pageBreakPreview" zoomScale="85" zoomScaleNormal="100" zoomScaleSheetLayoutView="85" workbookViewId="0">
      <pane ySplit="1" topLeftCell="A2" activePane="bottomLeft" state="frozen"/>
      <selection pane="bottomLeft" activeCell="AC4" sqref="AC4:AL4"/>
    </sheetView>
  </sheetViews>
  <sheetFormatPr defaultColWidth="0" defaultRowHeight="13.5" zeroHeight="1" x14ac:dyDescent="0.4"/>
  <cols>
    <col min="1" max="121" width="2.125" style="53" customWidth="1"/>
    <col min="122" max="125" width="8.625" style="53" hidden="1" customWidth="1"/>
    <col min="126" max="159" width="0" style="53" hidden="1" customWidth="1"/>
    <col min="160" max="16384" width="8.625" style="53" hidden="1"/>
  </cols>
  <sheetData>
    <row r="1" spans="1:120" ht="24" customHeight="1" x14ac:dyDescent="0.4">
      <c r="A1" s="80" t="s">
        <v>309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2" t="s">
        <v>310</v>
      </c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</row>
    <row r="2" spans="1:120" ht="12.95" customHeight="1" x14ac:dyDescent="0.4"/>
    <row r="3" spans="1:120" ht="15" customHeight="1" x14ac:dyDescent="0.4">
      <c r="A3" s="446" t="s">
        <v>250</v>
      </c>
      <c r="B3" s="446"/>
      <c r="C3" s="446"/>
      <c r="D3" s="446"/>
      <c r="E3" s="446"/>
      <c r="F3" s="446"/>
      <c r="G3" s="446"/>
      <c r="H3" s="446"/>
      <c r="I3" s="446"/>
      <c r="J3" s="446"/>
      <c r="AP3" s="446" t="s">
        <v>252</v>
      </c>
      <c r="AQ3" s="446"/>
      <c r="AR3" s="446"/>
      <c r="AS3" s="446"/>
      <c r="AT3" s="446"/>
      <c r="AU3" s="446"/>
      <c r="AV3" s="446"/>
      <c r="AW3" s="446"/>
      <c r="AX3" s="446"/>
      <c r="AY3" s="446"/>
      <c r="CD3" s="456" t="s">
        <v>337</v>
      </c>
      <c r="CE3" s="456"/>
      <c r="CF3" s="456"/>
      <c r="CG3" s="456"/>
      <c r="CH3" s="456"/>
      <c r="CI3" s="456"/>
      <c r="CJ3" s="456"/>
      <c r="CK3" s="456"/>
      <c r="CL3" s="456"/>
      <c r="CM3" s="456"/>
      <c r="CN3" s="456"/>
      <c r="CO3" s="456"/>
      <c r="CP3" s="456"/>
      <c r="CQ3" s="456"/>
      <c r="CR3" s="456"/>
      <c r="CS3" s="456"/>
      <c r="CT3" s="456"/>
      <c r="CU3" s="456"/>
      <c r="CV3" s="456"/>
      <c r="CW3" s="456"/>
      <c r="CX3" s="456"/>
      <c r="CY3" s="456"/>
      <c r="CZ3" s="456"/>
      <c r="DA3" s="456"/>
      <c r="DB3" s="456"/>
      <c r="DC3" s="456"/>
      <c r="DD3" s="456"/>
      <c r="DE3" s="456"/>
      <c r="DF3" s="456"/>
      <c r="DG3" s="456"/>
      <c r="DH3" s="456"/>
      <c r="DI3" s="456"/>
      <c r="DJ3" s="456"/>
      <c r="DK3" s="456"/>
      <c r="DL3" s="456"/>
      <c r="DM3" s="456"/>
      <c r="DN3" s="456"/>
      <c r="DO3" s="456"/>
      <c r="DP3" s="456"/>
    </row>
    <row r="4" spans="1:120" ht="15" customHeight="1" x14ac:dyDescent="0.4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AC4" s="450">
        <v>43048</v>
      </c>
      <c r="AD4" s="451"/>
      <c r="AE4" s="451"/>
      <c r="AF4" s="451"/>
      <c r="AG4" s="451"/>
      <c r="AH4" s="451"/>
      <c r="AI4" s="451"/>
      <c r="AJ4" s="451"/>
      <c r="AK4" s="451"/>
      <c r="AL4" s="451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R4" s="450">
        <f>AC4</f>
        <v>43048</v>
      </c>
      <c r="BS4" s="451"/>
      <c r="BT4" s="451"/>
      <c r="BU4" s="451"/>
      <c r="BV4" s="451"/>
      <c r="BW4" s="451"/>
      <c r="BX4" s="451"/>
      <c r="BY4" s="451"/>
      <c r="BZ4" s="451"/>
      <c r="CA4" s="451"/>
      <c r="CD4" s="456"/>
      <c r="CE4" s="456"/>
      <c r="CF4" s="456"/>
      <c r="CG4" s="456"/>
      <c r="CH4" s="456"/>
      <c r="CI4" s="456"/>
      <c r="CJ4" s="456"/>
      <c r="CK4" s="456"/>
      <c r="CL4" s="456"/>
      <c r="CM4" s="456"/>
      <c r="CN4" s="456"/>
      <c r="CO4" s="456"/>
      <c r="CP4" s="456"/>
      <c r="CQ4" s="456"/>
      <c r="CR4" s="456"/>
      <c r="CS4" s="456"/>
      <c r="CT4" s="456"/>
      <c r="CU4" s="456"/>
      <c r="CV4" s="456"/>
      <c r="CW4" s="456"/>
      <c r="CX4" s="456"/>
      <c r="CY4" s="456"/>
      <c r="CZ4" s="456"/>
      <c r="DA4" s="456"/>
      <c r="DB4" s="456"/>
      <c r="DC4" s="456"/>
      <c r="DD4" s="456"/>
      <c r="DE4" s="456"/>
      <c r="DF4" s="456"/>
      <c r="DG4" s="456"/>
      <c r="DH4" s="456"/>
      <c r="DI4" s="456"/>
      <c r="DJ4" s="456"/>
      <c r="DK4" s="456"/>
      <c r="DL4" s="456"/>
      <c r="DM4" s="456"/>
      <c r="DN4" s="456"/>
      <c r="DO4" s="456"/>
      <c r="DP4" s="456"/>
    </row>
    <row r="5" spans="1:120" ht="15" customHeight="1" x14ac:dyDescent="0.4">
      <c r="A5" s="53" t="s">
        <v>217</v>
      </c>
      <c r="AP5" s="53" t="s">
        <v>217</v>
      </c>
      <c r="CD5" s="360" t="str">
        <f>初期設定!J5</f>
        <v>第１６回宮崎ひむか旗高等学校男子柔道競技（錬成）大会</v>
      </c>
      <c r="CE5" s="360"/>
      <c r="CF5" s="360"/>
      <c r="CG5" s="360"/>
      <c r="CH5" s="360"/>
      <c r="CI5" s="360"/>
      <c r="CJ5" s="360"/>
      <c r="CK5" s="360"/>
      <c r="CL5" s="360"/>
      <c r="CM5" s="360"/>
      <c r="CN5" s="360"/>
      <c r="CO5" s="360"/>
      <c r="CP5" s="360"/>
      <c r="CQ5" s="360"/>
      <c r="CR5" s="360"/>
      <c r="CS5" s="360"/>
      <c r="CT5" s="360"/>
      <c r="CU5" s="360"/>
      <c r="CV5" s="360"/>
      <c r="CW5" s="360"/>
      <c r="CX5" s="360"/>
      <c r="CY5" s="360"/>
      <c r="CZ5" s="360"/>
      <c r="DA5" s="360"/>
      <c r="DB5" s="360"/>
      <c r="DC5" s="360"/>
      <c r="DD5" s="360"/>
      <c r="DE5" s="360"/>
      <c r="DF5" s="360"/>
      <c r="DG5" s="360"/>
      <c r="DH5" s="360"/>
      <c r="DI5" s="360"/>
      <c r="DJ5" s="360"/>
      <c r="DK5" s="360"/>
      <c r="DL5" s="360"/>
      <c r="DM5" s="360"/>
      <c r="DN5" s="360"/>
      <c r="DO5" s="360"/>
      <c r="DP5" s="360"/>
    </row>
    <row r="6" spans="1:120" ht="15" customHeight="1" x14ac:dyDescent="0.4">
      <c r="B6" s="53" t="s">
        <v>218</v>
      </c>
      <c r="E6" s="445" t="str">
        <f>初期設定!$J$10&amp;" 殿"</f>
        <v>矢野　吉則 殿</v>
      </c>
      <c r="F6" s="445"/>
      <c r="G6" s="445"/>
      <c r="H6" s="445"/>
      <c r="I6" s="445"/>
      <c r="J6" s="445"/>
      <c r="AQ6" s="53" t="s">
        <v>218</v>
      </c>
      <c r="AT6" s="445" t="str">
        <f>初期設定!$J$10&amp;" 殿"</f>
        <v>矢野　吉則 殿</v>
      </c>
      <c r="AU6" s="445"/>
      <c r="AV6" s="445"/>
      <c r="AW6" s="445"/>
      <c r="AX6" s="445"/>
      <c r="AY6" s="445"/>
      <c r="CD6" s="360" t="str">
        <f>初期設定!J7</f>
        <v>第１２回宮崎ひむか旗高等学校女子柔道競技（錬成）大会</v>
      </c>
      <c r="CE6" s="360"/>
      <c r="CF6" s="360"/>
      <c r="CG6" s="360"/>
      <c r="CH6" s="360"/>
      <c r="CI6" s="360"/>
      <c r="CJ6" s="360"/>
      <c r="CK6" s="360"/>
      <c r="CL6" s="360"/>
      <c r="CM6" s="360"/>
      <c r="CN6" s="360"/>
      <c r="CO6" s="360"/>
      <c r="CP6" s="360"/>
      <c r="CQ6" s="360"/>
      <c r="CR6" s="360"/>
      <c r="CS6" s="360"/>
      <c r="CT6" s="360"/>
      <c r="CU6" s="360"/>
      <c r="CV6" s="360"/>
      <c r="CW6" s="360"/>
      <c r="CX6" s="360"/>
      <c r="CY6" s="360"/>
      <c r="CZ6" s="360"/>
      <c r="DA6" s="360"/>
      <c r="DB6" s="360"/>
      <c r="DC6" s="360"/>
      <c r="DD6" s="360"/>
      <c r="DE6" s="360"/>
      <c r="DF6" s="360"/>
      <c r="DG6" s="360"/>
      <c r="DH6" s="360"/>
      <c r="DI6" s="360"/>
      <c r="DJ6" s="360"/>
      <c r="DK6" s="360"/>
      <c r="DL6" s="360"/>
      <c r="DM6" s="360"/>
      <c r="DN6" s="360"/>
      <c r="DO6" s="360"/>
      <c r="DP6" s="360"/>
    </row>
    <row r="7" spans="1:120" ht="15" customHeight="1" x14ac:dyDescent="0.4">
      <c r="E7" s="54"/>
      <c r="F7" s="54"/>
      <c r="G7" s="54"/>
      <c r="H7" s="54"/>
      <c r="I7" s="54"/>
      <c r="J7" s="54"/>
      <c r="AT7" s="54"/>
      <c r="AU7" s="54"/>
      <c r="AV7" s="54"/>
      <c r="AW7" s="54"/>
      <c r="AX7" s="54"/>
      <c r="AY7" s="54"/>
      <c r="CD7" s="457">
        <f>学校設定!H5</f>
        <v>0</v>
      </c>
      <c r="CE7" s="457"/>
      <c r="CF7" s="457"/>
      <c r="CG7" s="457"/>
      <c r="CH7" s="457"/>
      <c r="CI7" s="457"/>
      <c r="CJ7" s="457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</row>
    <row r="8" spans="1:120" ht="15" customHeight="1" x14ac:dyDescent="0.4">
      <c r="W8" s="449" t="str">
        <f>学校設定!$H$9&amp;学校設定!$S$8</f>
        <v>高等学校</v>
      </c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  <c r="AI8" s="449"/>
      <c r="AJ8" s="59"/>
      <c r="AK8" s="59"/>
      <c r="AL8" s="59"/>
      <c r="AM8" s="59"/>
      <c r="AN8" s="59"/>
      <c r="BL8" s="449" t="str">
        <f>学校設定!$H$9&amp;学校設定!$S$8</f>
        <v>高等学校</v>
      </c>
      <c r="BM8" s="449"/>
      <c r="BN8" s="449"/>
      <c r="BO8" s="449"/>
      <c r="BP8" s="449"/>
      <c r="BQ8" s="449"/>
      <c r="BR8" s="449"/>
      <c r="BS8" s="449"/>
      <c r="BT8" s="449"/>
      <c r="BU8" s="449"/>
      <c r="BV8" s="449"/>
      <c r="BW8" s="449"/>
      <c r="BX8" s="449"/>
      <c r="BY8" s="59"/>
      <c r="BZ8" s="59"/>
      <c r="CA8" s="59"/>
      <c r="CB8" s="59"/>
      <c r="CC8" s="59"/>
      <c r="CD8" s="457"/>
      <c r="CE8" s="457"/>
      <c r="CF8" s="457"/>
      <c r="CG8" s="457"/>
      <c r="CH8" s="457"/>
      <c r="CI8" s="457"/>
      <c r="CJ8" s="457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</row>
    <row r="9" spans="1:120" ht="15" customHeight="1" x14ac:dyDescent="0.3">
      <c r="W9" s="449" t="str">
        <f>"校長　"&amp;学校設定!$AE$9</f>
        <v>校長　</v>
      </c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  <c r="AI9" s="449"/>
      <c r="AJ9" s="54"/>
      <c r="AK9" s="54"/>
      <c r="AL9" s="56" t="s">
        <v>220</v>
      </c>
      <c r="BL9" s="449" t="str">
        <f>"校長　"&amp;学校設定!$AE$9</f>
        <v>校長　</v>
      </c>
      <c r="BM9" s="449"/>
      <c r="BN9" s="449"/>
      <c r="BO9" s="449"/>
      <c r="BP9" s="449"/>
      <c r="BQ9" s="449"/>
      <c r="BR9" s="449"/>
      <c r="BS9" s="449"/>
      <c r="BT9" s="449"/>
      <c r="BU9" s="449"/>
      <c r="BV9" s="449"/>
      <c r="BW9" s="449"/>
      <c r="BX9" s="449"/>
      <c r="BY9" s="54"/>
      <c r="BZ9" s="54"/>
      <c r="CA9" s="56" t="s">
        <v>220</v>
      </c>
      <c r="CD9" s="452" t="str">
        <f>学校設定!H9&amp;"高等学校"</f>
        <v>高等学校</v>
      </c>
      <c r="CE9" s="452"/>
      <c r="CF9" s="452"/>
      <c r="CG9" s="452"/>
      <c r="CH9" s="452"/>
      <c r="CI9" s="452"/>
      <c r="CJ9" s="452"/>
      <c r="CK9" s="452"/>
      <c r="CL9" s="452"/>
      <c r="CM9" s="452"/>
      <c r="CN9" s="452"/>
      <c r="CO9" s="452"/>
      <c r="CP9" s="452"/>
      <c r="CQ9" s="452"/>
      <c r="CR9" s="452"/>
      <c r="CS9" s="452"/>
      <c r="CT9" s="452"/>
      <c r="CU9" s="452"/>
      <c r="CV9" s="452"/>
      <c r="CW9" s="1"/>
      <c r="CX9" s="1"/>
      <c r="CY9" s="143"/>
      <c r="CZ9" s="460" t="s">
        <v>175</v>
      </c>
      <c r="DA9" s="460"/>
      <c r="DB9" s="460"/>
      <c r="DC9" s="458">
        <f>DC14+CX22+CX35</f>
        <v>0</v>
      </c>
      <c r="DD9" s="458"/>
      <c r="DE9" s="458"/>
      <c r="DF9" s="458"/>
      <c r="DG9" s="458"/>
      <c r="DH9" s="458"/>
      <c r="DI9" s="458"/>
      <c r="DJ9" s="458"/>
      <c r="DK9" s="458"/>
      <c r="DL9" s="458"/>
      <c r="DM9" s="22"/>
      <c r="DN9" s="22"/>
    </row>
    <row r="10" spans="1:120" ht="15" customHeight="1" x14ac:dyDescent="0.3">
      <c r="CD10" s="452"/>
      <c r="CE10" s="452"/>
      <c r="CF10" s="452"/>
      <c r="CG10" s="452"/>
      <c r="CH10" s="452"/>
      <c r="CI10" s="452"/>
      <c r="CJ10" s="452"/>
      <c r="CK10" s="452"/>
      <c r="CL10" s="452"/>
      <c r="CM10" s="452"/>
      <c r="CN10" s="452"/>
      <c r="CO10" s="452"/>
      <c r="CP10" s="452"/>
      <c r="CQ10" s="452"/>
      <c r="CR10" s="452"/>
      <c r="CS10" s="452"/>
      <c r="CT10" s="452"/>
      <c r="CU10" s="452"/>
      <c r="CV10" s="452"/>
      <c r="CW10" s="1"/>
      <c r="CX10" s="1"/>
      <c r="CY10" s="143"/>
      <c r="CZ10" s="460"/>
      <c r="DA10" s="460"/>
      <c r="DB10" s="460"/>
      <c r="DC10" s="458"/>
      <c r="DD10" s="458"/>
      <c r="DE10" s="458"/>
      <c r="DF10" s="458"/>
      <c r="DG10" s="458"/>
      <c r="DH10" s="458"/>
      <c r="DI10" s="458"/>
      <c r="DJ10" s="458"/>
      <c r="DK10" s="458"/>
      <c r="DL10" s="458"/>
      <c r="DM10" s="22"/>
      <c r="DN10" s="22"/>
    </row>
    <row r="11" spans="1:120" ht="15" customHeight="1" x14ac:dyDescent="0.3">
      <c r="CD11" s="452"/>
      <c r="CE11" s="452"/>
      <c r="CF11" s="452"/>
      <c r="CG11" s="452"/>
      <c r="CH11" s="452"/>
      <c r="CI11" s="452"/>
      <c r="CJ11" s="452"/>
      <c r="CK11" s="452"/>
      <c r="CL11" s="452"/>
      <c r="CM11" s="452"/>
      <c r="CN11" s="452"/>
      <c r="CO11" s="452"/>
      <c r="CP11" s="452"/>
      <c r="CQ11" s="452"/>
      <c r="CR11" s="452"/>
      <c r="CS11" s="452"/>
      <c r="CT11" s="452"/>
      <c r="CU11" s="452"/>
      <c r="CV11" s="452"/>
      <c r="CW11" s="1"/>
      <c r="CX11" s="143"/>
      <c r="CY11" s="143"/>
      <c r="CZ11" s="461"/>
      <c r="DA11" s="461"/>
      <c r="DB11" s="461"/>
      <c r="DC11" s="459"/>
      <c r="DD11" s="459"/>
      <c r="DE11" s="459"/>
      <c r="DF11" s="459"/>
      <c r="DG11" s="459"/>
      <c r="DH11" s="459"/>
      <c r="DI11" s="459"/>
      <c r="DJ11" s="459"/>
      <c r="DK11" s="459"/>
      <c r="DL11" s="459"/>
      <c r="DM11" s="454" t="s">
        <v>87</v>
      </c>
      <c r="DN11" s="454"/>
    </row>
    <row r="12" spans="1:120" ht="15" customHeight="1" x14ac:dyDescent="0.4">
      <c r="A12" s="445" t="str">
        <f>初期設定!J5&amp;"参加申込書"</f>
        <v>第１６回宮崎ひむか旗高等学校男子柔道競技（錬成）大会参加申込書</v>
      </c>
      <c r="B12" s="445"/>
      <c r="C12" s="445"/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C12" s="445"/>
      <c r="AD12" s="445"/>
      <c r="AE12" s="445"/>
      <c r="AF12" s="445"/>
      <c r="AG12" s="445"/>
      <c r="AH12" s="445"/>
      <c r="AI12" s="445"/>
      <c r="AJ12" s="445"/>
      <c r="AK12" s="445"/>
      <c r="AL12" s="445"/>
      <c r="AM12" s="55"/>
      <c r="AN12" s="55"/>
      <c r="AP12" s="445" t="str">
        <f>初期設定!J7&amp;"参加申込書"</f>
        <v>第１２回宮崎ひむか旗高等学校女子柔道競技（錬成）大会参加申込書</v>
      </c>
      <c r="AQ12" s="445"/>
      <c r="AR12" s="445"/>
      <c r="AS12" s="445"/>
      <c r="AT12" s="445"/>
      <c r="AU12" s="445"/>
      <c r="AV12" s="445"/>
      <c r="AW12" s="445"/>
      <c r="AX12" s="445"/>
      <c r="AY12" s="445"/>
      <c r="AZ12" s="445"/>
      <c r="BA12" s="445"/>
      <c r="BB12" s="445"/>
      <c r="BC12" s="445"/>
      <c r="BD12" s="445"/>
      <c r="BE12" s="445"/>
      <c r="BF12" s="445"/>
      <c r="BG12" s="445"/>
      <c r="BH12" s="445"/>
      <c r="BI12" s="445"/>
      <c r="BJ12" s="445"/>
      <c r="BK12" s="445"/>
      <c r="BL12" s="445"/>
      <c r="BM12" s="445"/>
      <c r="BN12" s="445"/>
      <c r="BO12" s="445"/>
      <c r="BP12" s="445"/>
      <c r="BQ12" s="445"/>
      <c r="BR12" s="445"/>
      <c r="BS12" s="445"/>
      <c r="BT12" s="445"/>
      <c r="BU12" s="445"/>
      <c r="BV12" s="445"/>
      <c r="BW12" s="445"/>
      <c r="BX12" s="445"/>
      <c r="BY12" s="445"/>
      <c r="BZ12" s="445"/>
      <c r="CA12" s="445"/>
      <c r="CB12" s="55"/>
      <c r="CC12" s="55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</row>
    <row r="13" spans="1:120" ht="15" customHeight="1" x14ac:dyDescent="0.4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</row>
    <row r="14" spans="1:120" ht="15" customHeight="1" x14ac:dyDescent="0.4">
      <c r="CD14" s="484" t="s">
        <v>321</v>
      </c>
      <c r="CE14" s="484"/>
      <c r="CF14" s="484"/>
      <c r="CG14" s="484"/>
      <c r="CH14" s="484"/>
      <c r="CI14" s="484"/>
      <c r="CJ14" s="484"/>
      <c r="CK14" s="484"/>
      <c r="CL14" s="484"/>
      <c r="CM14" s="484"/>
      <c r="CN14" s="484"/>
      <c r="CO14" s="484"/>
      <c r="CP14" s="484"/>
      <c r="CQ14" s="484"/>
      <c r="CR14" s="484"/>
      <c r="CS14" s="484"/>
      <c r="CT14" s="484"/>
      <c r="CU14" s="484"/>
      <c r="CV14" s="484"/>
      <c r="CW14" s="484"/>
      <c r="CX14" s="148"/>
      <c r="CY14" s="148"/>
      <c r="CZ14" s="148"/>
      <c r="DA14" s="148"/>
      <c r="DB14" s="148"/>
      <c r="DC14" s="486">
        <f>DK17</f>
        <v>0</v>
      </c>
      <c r="DD14" s="486"/>
      <c r="DE14" s="486"/>
      <c r="DF14" s="486"/>
      <c r="DG14" s="486"/>
      <c r="DH14" s="486"/>
      <c r="DI14" s="486"/>
      <c r="DJ14" s="486"/>
      <c r="DK14" s="486"/>
      <c r="DL14" s="486"/>
      <c r="DM14" s="486"/>
      <c r="DN14" s="486"/>
      <c r="DO14" s="453" t="s">
        <v>87</v>
      </c>
      <c r="DP14" s="453"/>
    </row>
    <row r="15" spans="1:120" ht="15" customHeight="1" x14ac:dyDescent="0.4">
      <c r="B15" s="455" t="s">
        <v>221</v>
      </c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455"/>
      <c r="AD15" s="455"/>
      <c r="AE15" s="455"/>
      <c r="AF15" s="455"/>
      <c r="AG15" s="455"/>
      <c r="AH15" s="455"/>
      <c r="AI15" s="455"/>
      <c r="AJ15" s="455"/>
      <c r="AK15" s="455"/>
      <c r="AL15" s="455"/>
      <c r="AM15" s="57"/>
      <c r="AQ15" s="455" t="s">
        <v>221</v>
      </c>
      <c r="AR15" s="455"/>
      <c r="AS15" s="455"/>
      <c r="AT15" s="455"/>
      <c r="AU15" s="455"/>
      <c r="AV15" s="455"/>
      <c r="AW15" s="455"/>
      <c r="AX15" s="455"/>
      <c r="AY15" s="455"/>
      <c r="AZ15" s="455"/>
      <c r="BA15" s="455"/>
      <c r="BB15" s="455"/>
      <c r="BC15" s="455"/>
      <c r="BD15" s="455"/>
      <c r="BE15" s="455"/>
      <c r="BF15" s="455"/>
      <c r="BG15" s="455"/>
      <c r="BH15" s="455"/>
      <c r="BI15" s="455"/>
      <c r="BJ15" s="455"/>
      <c r="BK15" s="455"/>
      <c r="BL15" s="455"/>
      <c r="BM15" s="455"/>
      <c r="BN15" s="455"/>
      <c r="BO15" s="455"/>
      <c r="BP15" s="455"/>
      <c r="BQ15" s="455"/>
      <c r="BR15" s="455"/>
      <c r="BS15" s="455"/>
      <c r="BT15" s="455"/>
      <c r="BU15" s="455"/>
      <c r="BV15" s="455"/>
      <c r="BW15" s="455"/>
      <c r="BX15" s="455"/>
      <c r="BY15" s="455"/>
      <c r="BZ15" s="455"/>
      <c r="CA15" s="455"/>
      <c r="CB15" s="57"/>
      <c r="CD15" s="485"/>
      <c r="CE15" s="485"/>
      <c r="CF15" s="485"/>
      <c r="CG15" s="485"/>
      <c r="CH15" s="485"/>
      <c r="CI15" s="485"/>
      <c r="CJ15" s="485"/>
      <c r="CK15" s="485"/>
      <c r="CL15" s="485"/>
      <c r="CM15" s="485"/>
      <c r="CN15" s="485"/>
      <c r="CO15" s="485"/>
      <c r="CP15" s="485"/>
      <c r="CQ15" s="485"/>
      <c r="CR15" s="485"/>
      <c r="CS15" s="485"/>
      <c r="CT15" s="485"/>
      <c r="CU15" s="485"/>
      <c r="CV15" s="485"/>
      <c r="CW15" s="485"/>
      <c r="CX15" s="149"/>
      <c r="CY15" s="149"/>
      <c r="CZ15" s="149"/>
      <c r="DA15" s="149"/>
      <c r="DB15" s="149"/>
      <c r="DC15" s="487"/>
      <c r="DD15" s="487"/>
      <c r="DE15" s="487"/>
      <c r="DF15" s="487"/>
      <c r="DG15" s="487"/>
      <c r="DH15" s="487"/>
      <c r="DI15" s="487"/>
      <c r="DJ15" s="487"/>
      <c r="DK15" s="487"/>
      <c r="DL15" s="487"/>
      <c r="DM15" s="487"/>
      <c r="DN15" s="487"/>
      <c r="DO15" s="454"/>
      <c r="DP15" s="454"/>
    </row>
    <row r="16" spans="1:120" ht="15" customHeight="1" x14ac:dyDescent="0.4">
      <c r="B16" s="455"/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  <c r="AE16" s="455"/>
      <c r="AF16" s="455"/>
      <c r="AG16" s="455"/>
      <c r="AH16" s="455"/>
      <c r="AI16" s="455"/>
      <c r="AJ16" s="455"/>
      <c r="AK16" s="455"/>
      <c r="AL16" s="455"/>
      <c r="AM16" s="57"/>
      <c r="AQ16" s="455"/>
      <c r="AR16" s="455"/>
      <c r="AS16" s="455"/>
      <c r="AT16" s="455"/>
      <c r="AU16" s="455"/>
      <c r="AV16" s="455"/>
      <c r="AW16" s="455"/>
      <c r="AX16" s="455"/>
      <c r="AY16" s="455"/>
      <c r="AZ16" s="455"/>
      <c r="BA16" s="455"/>
      <c r="BB16" s="455"/>
      <c r="BC16" s="455"/>
      <c r="BD16" s="455"/>
      <c r="BE16" s="455"/>
      <c r="BF16" s="455"/>
      <c r="BG16" s="455"/>
      <c r="BH16" s="455"/>
      <c r="BI16" s="455"/>
      <c r="BJ16" s="455"/>
      <c r="BK16" s="455"/>
      <c r="BL16" s="455"/>
      <c r="BM16" s="455"/>
      <c r="BN16" s="455"/>
      <c r="BO16" s="455"/>
      <c r="BP16" s="455"/>
      <c r="BQ16" s="455"/>
      <c r="BR16" s="455"/>
      <c r="BS16" s="455"/>
      <c r="BT16" s="455"/>
      <c r="BU16" s="455"/>
      <c r="BV16" s="455"/>
      <c r="BW16" s="455"/>
      <c r="BX16" s="455"/>
      <c r="BY16" s="455"/>
      <c r="BZ16" s="455"/>
      <c r="CA16" s="455"/>
      <c r="CB16" s="57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</row>
    <row r="17" spans="3:120" ht="15" customHeight="1" x14ac:dyDescent="0.4">
      <c r="CD17" s="1"/>
      <c r="CE17" s="1"/>
      <c r="CF17" s="1"/>
      <c r="CG17" s="360" t="s">
        <v>15</v>
      </c>
      <c r="CH17" s="360"/>
      <c r="CI17" s="1"/>
      <c r="CJ17" s="462">
        <f>学校設定!L26</f>
        <v>0</v>
      </c>
      <c r="CK17" s="462"/>
      <c r="CL17" s="360" t="s">
        <v>322</v>
      </c>
      <c r="CM17" s="360"/>
      <c r="CN17" s="360"/>
      <c r="CO17" s="1"/>
      <c r="CS17" s="1"/>
      <c r="CT17" s="1"/>
      <c r="CU17" s="360" t="s">
        <v>18</v>
      </c>
      <c r="CV17" s="360"/>
      <c r="CW17" s="462">
        <f>CJ17+CJ19</f>
        <v>0</v>
      </c>
      <c r="CX17" s="462"/>
      <c r="CY17" s="360" t="s">
        <v>323</v>
      </c>
      <c r="CZ17" s="360"/>
      <c r="DA17" s="360"/>
      <c r="DB17" s="360" t="s">
        <v>324</v>
      </c>
      <c r="DC17" s="360"/>
      <c r="DD17" s="464">
        <f>初期設定!AF10</f>
        <v>5000</v>
      </c>
      <c r="DE17" s="464"/>
      <c r="DF17" s="464"/>
      <c r="DG17" s="360" t="s">
        <v>87</v>
      </c>
      <c r="DH17" s="360"/>
      <c r="DI17" s="360" t="s">
        <v>325</v>
      </c>
      <c r="DJ17" s="360"/>
      <c r="DK17" s="463">
        <f>CW17*DD17</f>
        <v>0</v>
      </c>
      <c r="DL17" s="463"/>
      <c r="DM17" s="463"/>
      <c r="DN17" s="463"/>
      <c r="DO17" s="360" t="s">
        <v>87</v>
      </c>
      <c r="DP17" s="360"/>
    </row>
    <row r="18" spans="3:120" ht="15" customHeight="1" x14ac:dyDescent="0.4">
      <c r="C18" s="53" t="s">
        <v>219</v>
      </c>
      <c r="AR18" s="53" t="s">
        <v>219</v>
      </c>
      <c r="CD18" s="1"/>
      <c r="CE18" s="1"/>
      <c r="CF18" s="1"/>
      <c r="CG18" s="360"/>
      <c r="CH18" s="360"/>
      <c r="CI18" s="1"/>
      <c r="CJ18" s="462"/>
      <c r="CK18" s="462"/>
      <c r="CL18" s="360"/>
      <c r="CM18" s="360"/>
      <c r="CN18" s="360"/>
      <c r="CO18" s="1"/>
      <c r="CS18" s="1"/>
      <c r="CT18" s="1"/>
      <c r="CU18" s="360"/>
      <c r="CV18" s="360"/>
      <c r="CW18" s="462"/>
      <c r="CX18" s="462"/>
      <c r="CY18" s="360"/>
      <c r="CZ18" s="360"/>
      <c r="DA18" s="360"/>
      <c r="DB18" s="360"/>
      <c r="DC18" s="360"/>
      <c r="DD18" s="464"/>
      <c r="DE18" s="464"/>
      <c r="DF18" s="464"/>
      <c r="DG18" s="360"/>
      <c r="DH18" s="360"/>
      <c r="DI18" s="360"/>
      <c r="DJ18" s="360"/>
      <c r="DK18" s="463"/>
      <c r="DL18" s="463"/>
      <c r="DM18" s="463"/>
      <c r="DN18" s="463"/>
      <c r="DO18" s="360"/>
      <c r="DP18" s="360"/>
    </row>
    <row r="19" spans="3:120" ht="15" customHeight="1" x14ac:dyDescent="0.4">
      <c r="CD19" s="1"/>
      <c r="CE19" s="1"/>
      <c r="CF19" s="1"/>
      <c r="CG19" s="360" t="s">
        <v>17</v>
      </c>
      <c r="CH19" s="360"/>
      <c r="CI19" s="1"/>
      <c r="CJ19" s="462">
        <f>学校設定!Y26</f>
        <v>0</v>
      </c>
      <c r="CK19" s="462"/>
      <c r="CL19" s="360" t="s">
        <v>323</v>
      </c>
      <c r="CM19" s="360"/>
      <c r="CN19" s="360"/>
      <c r="CO19" s="1"/>
      <c r="CP19" s="1"/>
      <c r="CQ19" s="1"/>
      <c r="CR19" s="1"/>
      <c r="CS19" s="1"/>
      <c r="CT19" s="1"/>
      <c r="CU19" s="1"/>
      <c r="CV19" s="1"/>
      <c r="CW19" s="140"/>
      <c r="CX19" s="140"/>
      <c r="CY19" s="140"/>
      <c r="CZ19" s="140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</row>
    <row r="20" spans="3:120" ht="15" customHeight="1" x14ac:dyDescent="0.4">
      <c r="D20" s="445" t="s">
        <v>230</v>
      </c>
      <c r="E20" s="445"/>
      <c r="F20" s="449" t="s">
        <v>236</v>
      </c>
      <c r="G20" s="449"/>
      <c r="H20" s="449"/>
      <c r="I20" s="449"/>
      <c r="J20" s="449"/>
      <c r="K20" s="449"/>
      <c r="M20" s="446" t="str">
        <f>学校設定!$H$9&amp;学校設定!$S$8</f>
        <v>高等学校</v>
      </c>
      <c r="N20" s="446"/>
      <c r="O20" s="446"/>
      <c r="P20" s="446"/>
      <c r="Q20" s="446"/>
      <c r="R20" s="446"/>
      <c r="S20" s="446"/>
      <c r="T20" s="446"/>
      <c r="U20" s="446"/>
      <c r="V20" s="446"/>
      <c r="W20" s="446"/>
      <c r="X20" s="446"/>
      <c r="Y20" s="446"/>
      <c r="Z20" s="446"/>
      <c r="AA20" s="446"/>
      <c r="AB20" s="446"/>
      <c r="AC20" s="446"/>
      <c r="AD20" s="446"/>
      <c r="AE20" s="446"/>
      <c r="AF20" s="446"/>
      <c r="AG20" s="446"/>
      <c r="AH20" s="446"/>
      <c r="AI20" s="446"/>
      <c r="AJ20" s="446"/>
      <c r="AK20" s="446"/>
      <c r="AS20" s="445" t="s">
        <v>230</v>
      </c>
      <c r="AT20" s="445"/>
      <c r="AU20" s="449" t="s">
        <v>1</v>
      </c>
      <c r="AV20" s="449"/>
      <c r="AW20" s="449"/>
      <c r="AX20" s="449"/>
      <c r="AY20" s="449"/>
      <c r="AZ20" s="449"/>
      <c r="BB20" s="446" t="str">
        <f>学校設定!$H$9&amp;学校設定!$S$8</f>
        <v>高等学校</v>
      </c>
      <c r="BC20" s="446"/>
      <c r="BD20" s="446"/>
      <c r="BE20" s="446"/>
      <c r="BF20" s="446"/>
      <c r="BG20" s="446"/>
      <c r="BH20" s="446"/>
      <c r="BI20" s="446"/>
      <c r="BJ20" s="446"/>
      <c r="BK20" s="446"/>
      <c r="BL20" s="446"/>
      <c r="BM20" s="446"/>
      <c r="BN20" s="446"/>
      <c r="BO20" s="446"/>
      <c r="BP20" s="446"/>
      <c r="BQ20" s="446"/>
      <c r="BR20" s="446"/>
      <c r="BS20" s="446"/>
      <c r="BT20" s="446"/>
      <c r="BU20" s="446"/>
      <c r="BV20" s="446"/>
      <c r="BW20" s="446"/>
      <c r="BX20" s="446"/>
      <c r="BY20" s="446"/>
      <c r="BZ20" s="446"/>
      <c r="CD20" s="1"/>
      <c r="CE20" s="1"/>
      <c r="CF20" s="1"/>
      <c r="CG20" s="360"/>
      <c r="CH20" s="360"/>
      <c r="CI20" s="1"/>
      <c r="CJ20" s="462"/>
      <c r="CK20" s="462"/>
      <c r="CL20" s="360"/>
      <c r="CM20" s="360"/>
      <c r="CN20" s="360"/>
      <c r="CO20" s="1"/>
      <c r="CP20" s="1"/>
      <c r="CQ20" s="1"/>
      <c r="CR20" s="1"/>
      <c r="CS20" s="1"/>
      <c r="CT20" s="1"/>
      <c r="CU20" s="1"/>
      <c r="CV20" s="1"/>
      <c r="CW20" s="140"/>
      <c r="CX20" s="140"/>
      <c r="CY20" s="140"/>
      <c r="CZ20" s="140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</row>
    <row r="21" spans="3:120" ht="15" customHeight="1" x14ac:dyDescent="0.4">
      <c r="D21" s="445" t="s">
        <v>231</v>
      </c>
      <c r="E21" s="445"/>
      <c r="F21" s="449" t="s">
        <v>237</v>
      </c>
      <c r="G21" s="449"/>
      <c r="H21" s="449"/>
      <c r="I21" s="449"/>
      <c r="J21" s="449"/>
      <c r="K21" s="449"/>
      <c r="M21" s="446" t="str">
        <f>"〒"&amp;ASC(学校設定!$K$12)</f>
        <v>〒</v>
      </c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446"/>
      <c r="AE21" s="446"/>
      <c r="AF21" s="446"/>
      <c r="AG21" s="446"/>
      <c r="AH21" s="446"/>
      <c r="AI21" s="446"/>
      <c r="AJ21" s="446"/>
      <c r="AK21" s="446"/>
      <c r="AS21" s="445" t="s">
        <v>231</v>
      </c>
      <c r="AT21" s="445"/>
      <c r="AU21" s="449" t="s">
        <v>6</v>
      </c>
      <c r="AV21" s="449"/>
      <c r="AW21" s="449"/>
      <c r="AX21" s="449"/>
      <c r="AY21" s="449"/>
      <c r="AZ21" s="449"/>
      <c r="BB21" s="446" t="str">
        <f>"〒"&amp;ASC(学校設定!$K$12)</f>
        <v>〒</v>
      </c>
      <c r="BC21" s="446"/>
      <c r="BD21" s="446"/>
      <c r="BE21" s="446"/>
      <c r="BF21" s="446"/>
      <c r="BG21" s="446"/>
      <c r="BH21" s="446"/>
      <c r="BI21" s="446"/>
      <c r="BJ21" s="446"/>
      <c r="BK21" s="446"/>
      <c r="BL21" s="446"/>
      <c r="BM21" s="446"/>
      <c r="BN21" s="446"/>
      <c r="BO21" s="446"/>
      <c r="BP21" s="446"/>
      <c r="BQ21" s="446"/>
      <c r="BR21" s="446"/>
      <c r="BS21" s="446"/>
      <c r="BT21" s="446"/>
      <c r="BU21" s="446"/>
      <c r="BV21" s="446"/>
      <c r="BW21" s="446"/>
      <c r="BX21" s="446"/>
      <c r="BY21" s="446"/>
      <c r="BZ21" s="446"/>
      <c r="CD21" s="1"/>
      <c r="CE21" s="1"/>
      <c r="CF21" s="1"/>
      <c r="CG21" s="1"/>
      <c r="CH21" s="1"/>
      <c r="CI21" s="1"/>
      <c r="CJ21" s="140"/>
      <c r="CK21" s="140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40"/>
      <c r="CX21" s="140"/>
      <c r="CY21" s="140"/>
      <c r="CZ21" s="140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</row>
    <row r="22" spans="3:120" ht="15" customHeight="1" x14ac:dyDescent="0.4">
      <c r="D22" s="54"/>
      <c r="E22" s="54"/>
      <c r="F22" s="58"/>
      <c r="G22" s="58"/>
      <c r="H22" s="58"/>
      <c r="I22" s="58"/>
      <c r="J22" s="58"/>
      <c r="K22" s="58"/>
      <c r="M22" s="59"/>
      <c r="N22" s="446" t="str">
        <f>DBCS(学校設定!$K$14)</f>
        <v/>
      </c>
      <c r="O22" s="446"/>
      <c r="P22" s="446"/>
      <c r="Q22" s="446"/>
      <c r="R22" s="446"/>
      <c r="S22" s="446"/>
      <c r="T22" s="446"/>
      <c r="U22" s="446"/>
      <c r="V22" s="446"/>
      <c r="W22" s="446"/>
      <c r="X22" s="446"/>
      <c r="Y22" s="446"/>
      <c r="Z22" s="446"/>
      <c r="AA22" s="446"/>
      <c r="AB22" s="446"/>
      <c r="AC22" s="446"/>
      <c r="AD22" s="446"/>
      <c r="AE22" s="446"/>
      <c r="AF22" s="446"/>
      <c r="AG22" s="446"/>
      <c r="AH22" s="446"/>
      <c r="AI22" s="446"/>
      <c r="AJ22" s="446"/>
      <c r="AK22" s="446"/>
      <c r="AL22" s="446"/>
      <c r="AM22" s="141"/>
      <c r="AN22" s="141"/>
      <c r="AS22" s="54"/>
      <c r="AT22" s="54"/>
      <c r="AU22" s="58"/>
      <c r="AV22" s="58"/>
      <c r="AW22" s="58"/>
      <c r="AX22" s="58"/>
      <c r="AY22" s="58"/>
      <c r="AZ22" s="58"/>
      <c r="BB22" s="59"/>
      <c r="BC22" s="446" t="str">
        <f>DBCS(学校設定!$K$14)</f>
        <v/>
      </c>
      <c r="BD22" s="446"/>
      <c r="BE22" s="446"/>
      <c r="BF22" s="446"/>
      <c r="BG22" s="446"/>
      <c r="BH22" s="446"/>
      <c r="BI22" s="446"/>
      <c r="BJ22" s="446"/>
      <c r="BK22" s="446"/>
      <c r="BL22" s="446"/>
      <c r="BM22" s="446"/>
      <c r="BN22" s="446"/>
      <c r="BO22" s="446"/>
      <c r="BP22" s="446"/>
      <c r="BQ22" s="446"/>
      <c r="BR22" s="446"/>
      <c r="BS22" s="446"/>
      <c r="BT22" s="446"/>
      <c r="BU22" s="446"/>
      <c r="BV22" s="446"/>
      <c r="BW22" s="446"/>
      <c r="BX22" s="446"/>
      <c r="BY22" s="446"/>
      <c r="BZ22" s="446"/>
      <c r="CA22" s="446"/>
      <c r="CB22" s="141"/>
      <c r="CC22" s="141"/>
      <c r="CD22" s="484" t="s">
        <v>326</v>
      </c>
      <c r="CE22" s="484"/>
      <c r="CF22" s="484"/>
      <c r="CG22" s="484"/>
      <c r="CH22" s="484"/>
      <c r="CI22" s="484"/>
      <c r="CJ22" s="484"/>
      <c r="CK22" s="484"/>
      <c r="CL22" s="484"/>
      <c r="CM22" s="484"/>
      <c r="CN22" s="484"/>
      <c r="CO22" s="484"/>
      <c r="CP22" s="484"/>
      <c r="CQ22" s="484"/>
      <c r="CR22" s="484"/>
      <c r="CS22" s="484"/>
      <c r="CT22" s="484"/>
      <c r="CU22" s="484"/>
      <c r="CV22" s="484"/>
      <c r="CW22" s="484"/>
      <c r="CX22" s="486">
        <f>DK31</f>
        <v>0</v>
      </c>
      <c r="CY22" s="486"/>
      <c r="CZ22" s="486"/>
      <c r="DA22" s="486"/>
      <c r="DB22" s="486"/>
      <c r="DC22" s="486"/>
      <c r="DD22" s="486"/>
      <c r="DE22" s="486"/>
      <c r="DF22" s="486"/>
      <c r="DG22" s="486"/>
      <c r="DH22" s="486"/>
      <c r="DI22" s="486"/>
      <c r="DJ22" s="486"/>
      <c r="DK22" s="486"/>
      <c r="DL22" s="486"/>
      <c r="DM22" s="486"/>
      <c r="DN22" s="486"/>
      <c r="DO22" s="453" t="s">
        <v>87</v>
      </c>
      <c r="DP22" s="453"/>
    </row>
    <row r="23" spans="3:120" ht="15" customHeight="1" x14ac:dyDescent="0.4">
      <c r="D23" s="445" t="s">
        <v>232</v>
      </c>
      <c r="E23" s="445"/>
      <c r="F23" s="449" t="s">
        <v>238</v>
      </c>
      <c r="G23" s="449"/>
      <c r="H23" s="449"/>
      <c r="I23" s="449"/>
      <c r="J23" s="449"/>
      <c r="K23" s="449"/>
      <c r="M23" s="446" t="str">
        <f>ASC(学校設定!$K$17)</f>
        <v/>
      </c>
      <c r="N23" s="446"/>
      <c r="O23" s="446"/>
      <c r="P23" s="446"/>
      <c r="Q23" s="446"/>
      <c r="R23" s="446"/>
      <c r="S23" s="446"/>
      <c r="T23" s="446"/>
      <c r="U23" s="446"/>
      <c r="V23" s="446"/>
      <c r="W23" s="446"/>
      <c r="X23" s="446"/>
      <c r="Y23" s="446"/>
      <c r="Z23" s="446"/>
      <c r="AA23" s="446"/>
      <c r="AB23" s="446"/>
      <c r="AC23" s="446"/>
      <c r="AD23" s="446"/>
      <c r="AE23" s="446"/>
      <c r="AF23" s="446"/>
      <c r="AG23" s="446"/>
      <c r="AH23" s="446"/>
      <c r="AI23" s="446"/>
      <c r="AJ23" s="446"/>
      <c r="AK23" s="446"/>
      <c r="AS23" s="445" t="s">
        <v>232</v>
      </c>
      <c r="AT23" s="445"/>
      <c r="AU23" s="449" t="s">
        <v>238</v>
      </c>
      <c r="AV23" s="449"/>
      <c r="AW23" s="449"/>
      <c r="AX23" s="449"/>
      <c r="AY23" s="449"/>
      <c r="AZ23" s="449"/>
      <c r="BB23" s="446" t="str">
        <f>ASC(学校設定!$K$17)</f>
        <v/>
      </c>
      <c r="BC23" s="446"/>
      <c r="BD23" s="446"/>
      <c r="BE23" s="446"/>
      <c r="BF23" s="446"/>
      <c r="BG23" s="446"/>
      <c r="BH23" s="446"/>
      <c r="BI23" s="446"/>
      <c r="BJ23" s="446"/>
      <c r="BK23" s="446"/>
      <c r="BL23" s="446"/>
      <c r="BM23" s="446"/>
      <c r="BN23" s="446"/>
      <c r="BO23" s="446"/>
      <c r="BP23" s="446"/>
      <c r="BQ23" s="446"/>
      <c r="BR23" s="446"/>
      <c r="BS23" s="446"/>
      <c r="BT23" s="446"/>
      <c r="BU23" s="446"/>
      <c r="BV23" s="446"/>
      <c r="BW23" s="446"/>
      <c r="BX23" s="446"/>
      <c r="BY23" s="446"/>
      <c r="BZ23" s="446"/>
      <c r="CD23" s="485"/>
      <c r="CE23" s="485"/>
      <c r="CF23" s="485"/>
      <c r="CG23" s="485"/>
      <c r="CH23" s="485"/>
      <c r="CI23" s="485"/>
      <c r="CJ23" s="485"/>
      <c r="CK23" s="485"/>
      <c r="CL23" s="485"/>
      <c r="CM23" s="485"/>
      <c r="CN23" s="485"/>
      <c r="CO23" s="485"/>
      <c r="CP23" s="485"/>
      <c r="CQ23" s="485"/>
      <c r="CR23" s="485"/>
      <c r="CS23" s="485"/>
      <c r="CT23" s="485"/>
      <c r="CU23" s="485"/>
      <c r="CV23" s="485"/>
      <c r="CW23" s="485"/>
      <c r="CX23" s="487"/>
      <c r="CY23" s="487"/>
      <c r="CZ23" s="487"/>
      <c r="DA23" s="487"/>
      <c r="DB23" s="487"/>
      <c r="DC23" s="487"/>
      <c r="DD23" s="487"/>
      <c r="DE23" s="487"/>
      <c r="DF23" s="487"/>
      <c r="DG23" s="487"/>
      <c r="DH23" s="487"/>
      <c r="DI23" s="487"/>
      <c r="DJ23" s="487"/>
      <c r="DK23" s="487"/>
      <c r="DL23" s="487"/>
      <c r="DM23" s="487"/>
      <c r="DN23" s="487"/>
      <c r="DO23" s="454"/>
      <c r="DP23" s="454"/>
    </row>
    <row r="24" spans="3:120" ht="15" customHeight="1" x14ac:dyDescent="0.4">
      <c r="D24" s="445" t="s">
        <v>233</v>
      </c>
      <c r="E24" s="445"/>
      <c r="F24" s="449" t="s">
        <v>240</v>
      </c>
      <c r="G24" s="449"/>
      <c r="H24" s="449"/>
      <c r="I24" s="449"/>
      <c r="J24" s="449"/>
      <c r="K24" s="449"/>
      <c r="M24" s="446" t="str">
        <f>ASC(学校設定!$AD$17)</f>
        <v/>
      </c>
      <c r="N24" s="446"/>
      <c r="O24" s="446"/>
      <c r="P24" s="446"/>
      <c r="Q24" s="446"/>
      <c r="R24" s="446"/>
      <c r="S24" s="446"/>
      <c r="T24" s="446"/>
      <c r="U24" s="446"/>
      <c r="V24" s="446"/>
      <c r="W24" s="446"/>
      <c r="X24" s="446"/>
      <c r="Y24" s="446"/>
      <c r="Z24" s="446"/>
      <c r="AA24" s="446"/>
      <c r="AB24" s="446"/>
      <c r="AC24" s="446"/>
      <c r="AD24" s="446"/>
      <c r="AE24" s="446"/>
      <c r="AF24" s="446"/>
      <c r="AG24" s="446"/>
      <c r="AH24" s="446"/>
      <c r="AI24" s="446"/>
      <c r="AJ24" s="446"/>
      <c r="AK24" s="446"/>
      <c r="AS24" s="445" t="s">
        <v>233</v>
      </c>
      <c r="AT24" s="445"/>
      <c r="AU24" s="449" t="s">
        <v>240</v>
      </c>
      <c r="AV24" s="449"/>
      <c r="AW24" s="449"/>
      <c r="AX24" s="449"/>
      <c r="AY24" s="449"/>
      <c r="AZ24" s="449"/>
      <c r="BB24" s="446" t="str">
        <f>ASC(学校設定!$AD$17)</f>
        <v/>
      </c>
      <c r="BC24" s="446"/>
      <c r="BD24" s="446"/>
      <c r="BE24" s="446"/>
      <c r="BF24" s="446"/>
      <c r="BG24" s="446"/>
      <c r="BH24" s="446"/>
      <c r="BI24" s="446"/>
      <c r="BJ24" s="446"/>
      <c r="BK24" s="446"/>
      <c r="BL24" s="446"/>
      <c r="BM24" s="446"/>
      <c r="BN24" s="446"/>
      <c r="BO24" s="446"/>
      <c r="BP24" s="446"/>
      <c r="BQ24" s="446"/>
      <c r="BR24" s="446"/>
      <c r="BS24" s="446"/>
      <c r="BT24" s="446"/>
      <c r="BU24" s="446"/>
      <c r="BV24" s="446"/>
      <c r="BW24" s="446"/>
      <c r="BX24" s="446"/>
      <c r="BY24" s="446"/>
      <c r="BZ24" s="4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4"/>
      <c r="DP24" s="144"/>
    </row>
    <row r="25" spans="3:120" ht="15" customHeight="1" x14ac:dyDescent="0.4">
      <c r="D25" s="445" t="s">
        <v>234</v>
      </c>
      <c r="E25" s="445"/>
      <c r="F25" s="449" t="s">
        <v>239</v>
      </c>
      <c r="G25" s="449"/>
      <c r="H25" s="449"/>
      <c r="I25" s="449"/>
      <c r="J25" s="449"/>
      <c r="K25" s="449"/>
      <c r="M25" s="446" t="str">
        <f>ASC(学校設定!$K$20)</f>
        <v/>
      </c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446"/>
      <c r="AD25" s="446"/>
      <c r="AE25" s="446"/>
      <c r="AF25" s="446"/>
      <c r="AG25" s="446"/>
      <c r="AH25" s="446"/>
      <c r="AI25" s="446"/>
      <c r="AJ25" s="446"/>
      <c r="AK25" s="446"/>
      <c r="AS25" s="445" t="s">
        <v>234</v>
      </c>
      <c r="AT25" s="445"/>
      <c r="AU25" s="449" t="s">
        <v>239</v>
      </c>
      <c r="AV25" s="449"/>
      <c r="AW25" s="449"/>
      <c r="AX25" s="449"/>
      <c r="AY25" s="449"/>
      <c r="AZ25" s="449"/>
      <c r="BB25" s="446" t="str">
        <f>ASC(学校設定!$K$20)</f>
        <v/>
      </c>
      <c r="BC25" s="446"/>
      <c r="BD25" s="446"/>
      <c r="BE25" s="446"/>
      <c r="BF25" s="446"/>
      <c r="BG25" s="446"/>
      <c r="BH25" s="446"/>
      <c r="BI25" s="446"/>
      <c r="BJ25" s="446"/>
      <c r="BK25" s="446"/>
      <c r="BL25" s="446"/>
      <c r="BM25" s="446"/>
      <c r="BN25" s="446"/>
      <c r="BO25" s="446"/>
      <c r="BP25" s="446"/>
      <c r="BQ25" s="446"/>
      <c r="BR25" s="446"/>
      <c r="BS25" s="446"/>
      <c r="BT25" s="446"/>
      <c r="BU25" s="446"/>
      <c r="BV25" s="446"/>
      <c r="BW25" s="446"/>
      <c r="BX25" s="446"/>
      <c r="BY25" s="446"/>
      <c r="BZ25" s="446"/>
      <c r="CD25" s="1"/>
      <c r="CE25" s="1"/>
      <c r="CF25" s="1"/>
      <c r="CG25" s="480" t="str">
        <f>まとめ!S3</f>
        <v>12月25日</v>
      </c>
      <c r="CH25" s="480"/>
      <c r="CI25" s="480"/>
      <c r="CJ25" s="480"/>
      <c r="CK25" s="480"/>
      <c r="CL25" s="480"/>
      <c r="CM25" s="1"/>
      <c r="CN25" s="480">
        <f>まとめ!S4</f>
        <v>0</v>
      </c>
      <c r="CO25" s="480"/>
      <c r="CP25" s="360" t="s">
        <v>90</v>
      </c>
      <c r="CQ25" s="360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</row>
    <row r="26" spans="3:120" ht="15" customHeight="1" x14ac:dyDescent="0.4">
      <c r="D26" s="445" t="s">
        <v>235</v>
      </c>
      <c r="E26" s="445"/>
      <c r="F26" s="449" t="s">
        <v>241</v>
      </c>
      <c r="G26" s="449"/>
      <c r="H26" s="449"/>
      <c r="I26" s="449"/>
      <c r="J26" s="449"/>
      <c r="K26" s="449"/>
      <c r="M26" s="446" t="str">
        <f>ASC(学校設定!$K$23&amp;学校設定!$Z$23&amp;学校設定!$AB$23)</f>
        <v>@</v>
      </c>
      <c r="N26" s="446"/>
      <c r="O26" s="446"/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446"/>
      <c r="AE26" s="446"/>
      <c r="AF26" s="446"/>
      <c r="AG26" s="446"/>
      <c r="AH26" s="446"/>
      <c r="AI26" s="446"/>
      <c r="AJ26" s="446"/>
      <c r="AK26" s="446"/>
      <c r="AS26" s="445" t="s">
        <v>235</v>
      </c>
      <c r="AT26" s="445"/>
      <c r="AU26" s="449" t="s">
        <v>241</v>
      </c>
      <c r="AV26" s="449"/>
      <c r="AW26" s="449"/>
      <c r="AX26" s="449"/>
      <c r="AY26" s="449"/>
      <c r="AZ26" s="449"/>
      <c r="BB26" s="446" t="str">
        <f>ASC(学校設定!$K$23&amp;学校設定!$Z$23&amp;学校設定!$AB$23)</f>
        <v>@</v>
      </c>
      <c r="BC26" s="446"/>
      <c r="BD26" s="446"/>
      <c r="BE26" s="446"/>
      <c r="BF26" s="446"/>
      <c r="BG26" s="446"/>
      <c r="BH26" s="446"/>
      <c r="BI26" s="446"/>
      <c r="BJ26" s="446"/>
      <c r="BK26" s="446"/>
      <c r="BL26" s="446"/>
      <c r="BM26" s="446"/>
      <c r="BN26" s="446"/>
      <c r="BO26" s="446"/>
      <c r="BP26" s="446"/>
      <c r="BQ26" s="446"/>
      <c r="BR26" s="446"/>
      <c r="BS26" s="446"/>
      <c r="BT26" s="446"/>
      <c r="BU26" s="446"/>
      <c r="BV26" s="446"/>
      <c r="BW26" s="446"/>
      <c r="BX26" s="446"/>
      <c r="BY26" s="446"/>
      <c r="BZ26" s="446"/>
      <c r="CD26" s="1"/>
      <c r="CE26" s="1"/>
      <c r="CF26" s="1"/>
      <c r="CG26" s="480"/>
      <c r="CH26" s="480"/>
      <c r="CI26" s="480"/>
      <c r="CJ26" s="480"/>
      <c r="CK26" s="480"/>
      <c r="CL26" s="480"/>
      <c r="CM26" s="1"/>
      <c r="CN26" s="480"/>
      <c r="CO26" s="480"/>
      <c r="CP26" s="360"/>
      <c r="CQ26" s="360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</row>
    <row r="27" spans="3:120" ht="15" customHeight="1" x14ac:dyDescent="0.4">
      <c r="E27" s="445"/>
      <c r="F27" s="445"/>
      <c r="AT27" s="445"/>
      <c r="AU27" s="445"/>
      <c r="CD27" s="1"/>
      <c r="CE27" s="1"/>
      <c r="CF27" s="1"/>
      <c r="CG27" s="480" t="str">
        <f>まとめ!T3</f>
        <v>12月26日</v>
      </c>
      <c r="CH27" s="480"/>
      <c r="CI27" s="480"/>
      <c r="CJ27" s="480"/>
      <c r="CK27" s="480"/>
      <c r="CL27" s="480"/>
      <c r="CM27" s="1"/>
      <c r="CN27" s="480">
        <f>まとめ!T4</f>
        <v>0</v>
      </c>
      <c r="CO27" s="480"/>
      <c r="CP27" s="360" t="s">
        <v>90</v>
      </c>
      <c r="CQ27" s="360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</row>
    <row r="28" spans="3:120" ht="15" customHeight="1" x14ac:dyDescent="0.4">
      <c r="C28" s="53" t="str">
        <f>IF(学校設定!L26=0,"２．参加選手名簿 (男子 不参加）","２．参加選手名簿 (参加 "&amp;DBCS(学校設定!L26)&amp;" チーム )")</f>
        <v>２．参加選手名簿 (男子 不参加）</v>
      </c>
      <c r="AR28" s="53" t="str">
        <f>IF(学校設定!Y26=0,"２．参加選手名簿 (女子 不参加）","２．参加選手名簿 (参加 "&amp;DBCS(学校設定!Y26)&amp;" チーム )")</f>
        <v>２．参加選手名簿 (女子 不参加）</v>
      </c>
      <c r="CD28" s="1"/>
      <c r="CE28" s="1"/>
      <c r="CF28" s="1"/>
      <c r="CG28" s="480"/>
      <c r="CH28" s="480"/>
      <c r="CI28" s="480"/>
      <c r="CJ28" s="480"/>
      <c r="CK28" s="480"/>
      <c r="CL28" s="480"/>
      <c r="CM28" s="1"/>
      <c r="CN28" s="480"/>
      <c r="CO28" s="480"/>
      <c r="CP28" s="360"/>
      <c r="CQ28" s="360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</row>
    <row r="29" spans="3:120" ht="15" customHeight="1" thickBot="1" x14ac:dyDescent="0.45">
      <c r="D29" s="445" t="s">
        <v>247</v>
      </c>
      <c r="E29" s="445"/>
      <c r="F29" s="446" t="str">
        <f>DBCS(男!H3)</f>
        <v/>
      </c>
      <c r="G29" s="446"/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6"/>
      <c r="X29" s="446"/>
      <c r="Y29" s="446"/>
      <c r="Z29" s="446"/>
      <c r="AA29" s="446"/>
      <c r="AB29" s="446"/>
      <c r="AC29" s="446"/>
      <c r="AD29" s="446"/>
      <c r="AE29" s="446"/>
      <c r="AF29" s="446"/>
      <c r="AG29" s="446"/>
      <c r="AH29" s="446"/>
      <c r="AI29" s="446"/>
      <c r="AJ29" s="446"/>
      <c r="AK29" s="446"/>
      <c r="AS29" s="445" t="s">
        <v>247</v>
      </c>
      <c r="AT29" s="445"/>
      <c r="AU29" s="446" t="str">
        <f>DBCS(女!H3)</f>
        <v/>
      </c>
      <c r="AV29" s="446"/>
      <c r="AW29" s="446"/>
      <c r="AX29" s="446"/>
      <c r="AY29" s="446"/>
      <c r="AZ29" s="446"/>
      <c r="BA29" s="446"/>
      <c r="BB29" s="446"/>
      <c r="BC29" s="446"/>
      <c r="BD29" s="446"/>
      <c r="BE29" s="446"/>
      <c r="BF29" s="446"/>
      <c r="BG29" s="446"/>
      <c r="BH29" s="446"/>
      <c r="BI29" s="446"/>
      <c r="BJ29" s="446"/>
      <c r="BK29" s="446"/>
      <c r="BL29" s="446"/>
      <c r="BM29" s="446"/>
      <c r="BN29" s="446"/>
      <c r="BO29" s="446"/>
      <c r="BP29" s="446"/>
      <c r="BQ29" s="446"/>
      <c r="BR29" s="446"/>
      <c r="BS29" s="446"/>
      <c r="BT29" s="446"/>
      <c r="BU29" s="446"/>
      <c r="BV29" s="446"/>
      <c r="BW29" s="446"/>
      <c r="BX29" s="446"/>
      <c r="BY29" s="446"/>
      <c r="BZ29" s="446"/>
      <c r="CD29" s="1"/>
      <c r="CE29" s="1"/>
      <c r="CF29" s="1"/>
      <c r="CG29" s="480" t="str">
        <f>まとめ!U3</f>
        <v>12月27日</v>
      </c>
      <c r="CH29" s="480"/>
      <c r="CI29" s="480"/>
      <c r="CJ29" s="480"/>
      <c r="CK29" s="480"/>
      <c r="CL29" s="480"/>
      <c r="CM29" s="1"/>
      <c r="CN29" s="480">
        <f>まとめ!U4</f>
        <v>0</v>
      </c>
      <c r="CO29" s="480"/>
      <c r="CP29" s="360" t="s">
        <v>90</v>
      </c>
      <c r="CQ29" s="360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</row>
    <row r="30" spans="3:120" ht="15" customHeight="1" thickBot="1" x14ac:dyDescent="0.45">
      <c r="E30" s="438"/>
      <c r="F30" s="423"/>
      <c r="G30" s="423"/>
      <c r="H30" s="423" t="s">
        <v>242</v>
      </c>
      <c r="I30" s="423"/>
      <c r="J30" s="423"/>
      <c r="K30" s="423"/>
      <c r="L30" s="423"/>
      <c r="M30" s="423"/>
      <c r="N30" s="423"/>
      <c r="O30" s="423"/>
      <c r="P30" s="439" t="s">
        <v>243</v>
      </c>
      <c r="Q30" s="423"/>
      <c r="R30" s="423"/>
      <c r="S30" s="423"/>
      <c r="T30" s="423"/>
      <c r="U30" s="423" t="s">
        <v>244</v>
      </c>
      <c r="V30" s="423"/>
      <c r="W30" s="423"/>
      <c r="X30" s="423"/>
      <c r="Y30" s="423"/>
      <c r="Z30" s="423"/>
      <c r="AA30" s="411" t="s">
        <v>308</v>
      </c>
      <c r="AB30" s="412"/>
      <c r="AC30" s="413"/>
      <c r="AD30" s="423" t="s">
        <v>248</v>
      </c>
      <c r="AE30" s="423"/>
      <c r="AF30" s="423"/>
      <c r="AG30" s="423" t="s">
        <v>245</v>
      </c>
      <c r="AH30" s="423"/>
      <c r="AI30" s="423"/>
      <c r="AJ30" s="423" t="s">
        <v>246</v>
      </c>
      <c r="AK30" s="423"/>
      <c r="AL30" s="440"/>
      <c r="AT30" s="438"/>
      <c r="AU30" s="423"/>
      <c r="AV30" s="423"/>
      <c r="AW30" s="423" t="s">
        <v>166</v>
      </c>
      <c r="AX30" s="423"/>
      <c r="AY30" s="423"/>
      <c r="AZ30" s="423"/>
      <c r="BA30" s="423"/>
      <c r="BB30" s="423"/>
      <c r="BC30" s="423"/>
      <c r="BD30" s="423"/>
      <c r="BE30" s="439" t="s">
        <v>243</v>
      </c>
      <c r="BF30" s="423"/>
      <c r="BG30" s="423"/>
      <c r="BH30" s="423"/>
      <c r="BI30" s="423"/>
      <c r="BJ30" s="423" t="s">
        <v>141</v>
      </c>
      <c r="BK30" s="423"/>
      <c r="BL30" s="423"/>
      <c r="BM30" s="423"/>
      <c r="BN30" s="423"/>
      <c r="BO30" s="423"/>
      <c r="BP30" s="411" t="s">
        <v>308</v>
      </c>
      <c r="BQ30" s="412"/>
      <c r="BR30" s="413"/>
      <c r="BS30" s="423" t="s">
        <v>248</v>
      </c>
      <c r="BT30" s="423"/>
      <c r="BU30" s="423"/>
      <c r="BV30" s="423" t="s">
        <v>245</v>
      </c>
      <c r="BW30" s="423"/>
      <c r="BX30" s="423"/>
      <c r="BY30" s="423" t="s">
        <v>246</v>
      </c>
      <c r="BZ30" s="423"/>
      <c r="CA30" s="440"/>
      <c r="CD30" s="1"/>
      <c r="CE30" s="1"/>
      <c r="CF30" s="1"/>
      <c r="CG30" s="480"/>
      <c r="CH30" s="480"/>
      <c r="CI30" s="480"/>
      <c r="CJ30" s="480"/>
      <c r="CK30" s="480"/>
      <c r="CL30" s="480"/>
      <c r="CM30" s="1"/>
      <c r="CN30" s="480"/>
      <c r="CO30" s="480"/>
      <c r="CP30" s="360"/>
      <c r="CQ30" s="360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</row>
    <row r="31" spans="3:120" ht="15" customHeight="1" thickBot="1" x14ac:dyDescent="0.45">
      <c r="E31" s="443" t="s">
        <v>222</v>
      </c>
      <c r="F31" s="412"/>
      <c r="G31" s="413"/>
      <c r="H31" s="441" t="str">
        <f>男!AD8</f>
        <v>　</v>
      </c>
      <c r="I31" s="441"/>
      <c r="J31" s="441"/>
      <c r="K31" s="441"/>
      <c r="L31" s="441"/>
      <c r="M31" s="441"/>
      <c r="N31" s="441"/>
      <c r="O31" s="441"/>
      <c r="P31" s="442">
        <f>男!AG8</f>
        <v>0</v>
      </c>
      <c r="Q31" s="442"/>
      <c r="R31" s="442"/>
      <c r="S31" s="442"/>
      <c r="T31" s="442"/>
      <c r="U31" s="423" t="str">
        <f>IF(P31=0,"",男!O8&amp;"-"&amp;男!P8&amp;"-"&amp;男!Q8)</f>
        <v/>
      </c>
      <c r="V31" s="423"/>
      <c r="W31" s="423"/>
      <c r="X31" s="423"/>
      <c r="Y31" s="423"/>
      <c r="Z31" s="423"/>
      <c r="AA31" s="411">
        <f>男!S8</f>
        <v>0</v>
      </c>
      <c r="AB31" s="412"/>
      <c r="AC31" s="413"/>
      <c r="AD31" s="423">
        <f>男!N8</f>
        <v>0</v>
      </c>
      <c r="AE31" s="423"/>
      <c r="AF31" s="423"/>
      <c r="AG31" s="423" t="s">
        <v>307</v>
      </c>
      <c r="AH31" s="423"/>
      <c r="AI31" s="423"/>
      <c r="AJ31" s="423" t="s">
        <v>307</v>
      </c>
      <c r="AK31" s="423"/>
      <c r="AL31" s="440"/>
      <c r="AT31" s="438" t="s">
        <v>129</v>
      </c>
      <c r="AU31" s="423"/>
      <c r="AV31" s="423"/>
      <c r="AW31" s="441" t="str">
        <f>女!AD8</f>
        <v>　</v>
      </c>
      <c r="AX31" s="441"/>
      <c r="AY31" s="441"/>
      <c r="AZ31" s="441"/>
      <c r="BA31" s="441"/>
      <c r="BB31" s="441"/>
      <c r="BC31" s="441"/>
      <c r="BD31" s="441"/>
      <c r="BE31" s="439">
        <f>女!AG8</f>
        <v>0</v>
      </c>
      <c r="BF31" s="442"/>
      <c r="BG31" s="442"/>
      <c r="BH31" s="442"/>
      <c r="BI31" s="442"/>
      <c r="BJ31" s="423" t="str">
        <f>IF(BE31=0,"",女!O8&amp;"-"&amp;女!P8&amp;"-"&amp;女!Q8)</f>
        <v/>
      </c>
      <c r="BK31" s="423"/>
      <c r="BL31" s="423"/>
      <c r="BM31" s="423"/>
      <c r="BN31" s="423"/>
      <c r="BO31" s="423"/>
      <c r="BP31" s="411">
        <f>女!S8</f>
        <v>0</v>
      </c>
      <c r="BQ31" s="412"/>
      <c r="BR31" s="413"/>
      <c r="BS31" s="423">
        <f>女!AF8</f>
        <v>0</v>
      </c>
      <c r="BT31" s="423"/>
      <c r="BU31" s="423"/>
      <c r="BV31" s="423" t="s">
        <v>315</v>
      </c>
      <c r="BW31" s="423"/>
      <c r="BX31" s="423"/>
      <c r="BY31" s="423" t="s">
        <v>315</v>
      </c>
      <c r="BZ31" s="423"/>
      <c r="CA31" s="440"/>
      <c r="CD31" s="1"/>
      <c r="CE31" s="1"/>
      <c r="CF31" s="1"/>
      <c r="CG31" s="480" t="str">
        <f>まとめ!V3</f>
        <v>12月28日</v>
      </c>
      <c r="CH31" s="480"/>
      <c r="CI31" s="480"/>
      <c r="CJ31" s="480"/>
      <c r="CK31" s="480"/>
      <c r="CL31" s="480"/>
      <c r="CM31" s="1"/>
      <c r="CN31" s="480">
        <f>まとめ!V4</f>
        <v>0</v>
      </c>
      <c r="CO31" s="480"/>
      <c r="CP31" s="360" t="s">
        <v>90</v>
      </c>
      <c r="CQ31" s="360"/>
      <c r="CR31" s="1"/>
      <c r="CS31" s="1" t="s">
        <v>328</v>
      </c>
      <c r="CT31" s="1"/>
      <c r="CU31" s="1"/>
      <c r="CV31" s="1"/>
      <c r="CW31" s="462">
        <f>SUM(CN25:CO31)</f>
        <v>0</v>
      </c>
      <c r="CX31" s="462"/>
      <c r="CY31" s="462"/>
      <c r="CZ31" s="360" t="s">
        <v>90</v>
      </c>
      <c r="DA31" s="360"/>
      <c r="DB31" s="360" t="s">
        <v>324</v>
      </c>
      <c r="DC31" s="360"/>
      <c r="DD31" s="464">
        <f>初期設定!AF19</f>
        <v>500</v>
      </c>
      <c r="DE31" s="464"/>
      <c r="DF31" s="464"/>
      <c r="DG31" s="360" t="s">
        <v>87</v>
      </c>
      <c r="DH31" s="360"/>
      <c r="DI31" s="360" t="s">
        <v>325</v>
      </c>
      <c r="DJ31" s="360"/>
      <c r="DK31" s="463">
        <f>CW31*DD31</f>
        <v>0</v>
      </c>
      <c r="DL31" s="463"/>
      <c r="DM31" s="463"/>
      <c r="DN31" s="463"/>
      <c r="DO31" s="360" t="s">
        <v>87</v>
      </c>
      <c r="DP31" s="360"/>
    </row>
    <row r="32" spans="3:120" ht="15" customHeight="1" x14ac:dyDescent="0.4">
      <c r="E32" s="435" t="s">
        <v>223</v>
      </c>
      <c r="F32" s="424"/>
      <c r="G32" s="424"/>
      <c r="H32" s="436" t="str">
        <f>男!AD9</f>
        <v>　</v>
      </c>
      <c r="I32" s="436"/>
      <c r="J32" s="436"/>
      <c r="K32" s="436"/>
      <c r="L32" s="436"/>
      <c r="M32" s="436"/>
      <c r="N32" s="436"/>
      <c r="O32" s="436"/>
      <c r="P32" s="437">
        <f>男!AG9</f>
        <v>0</v>
      </c>
      <c r="Q32" s="437"/>
      <c r="R32" s="437"/>
      <c r="S32" s="437"/>
      <c r="T32" s="437"/>
      <c r="U32" s="424" t="str">
        <f>IF(P32=0,"",男!O9&amp;"-"&amp;男!P9&amp;"-"&amp;男!Q9)</f>
        <v/>
      </c>
      <c r="V32" s="424"/>
      <c r="W32" s="424"/>
      <c r="X32" s="424"/>
      <c r="Y32" s="424"/>
      <c r="Z32" s="424"/>
      <c r="AA32" s="414">
        <f>男!S9</f>
        <v>0</v>
      </c>
      <c r="AB32" s="415"/>
      <c r="AC32" s="416"/>
      <c r="AD32" s="424">
        <f>男!N9</f>
        <v>0</v>
      </c>
      <c r="AE32" s="424"/>
      <c r="AF32" s="424"/>
      <c r="AG32" s="424">
        <f>男!V9</f>
        <v>0</v>
      </c>
      <c r="AH32" s="424"/>
      <c r="AI32" s="424"/>
      <c r="AJ32" s="424">
        <f>男!Y9</f>
        <v>0</v>
      </c>
      <c r="AK32" s="424"/>
      <c r="AL32" s="434"/>
      <c r="AT32" s="435" t="s">
        <v>130</v>
      </c>
      <c r="AU32" s="424"/>
      <c r="AV32" s="424"/>
      <c r="AW32" s="436" t="str">
        <f>女!AD9</f>
        <v>　</v>
      </c>
      <c r="AX32" s="436"/>
      <c r="AY32" s="436"/>
      <c r="AZ32" s="436"/>
      <c r="BA32" s="436"/>
      <c r="BB32" s="436"/>
      <c r="BC32" s="436"/>
      <c r="BD32" s="436"/>
      <c r="BE32" s="448">
        <f>女!AG9</f>
        <v>0</v>
      </c>
      <c r="BF32" s="437"/>
      <c r="BG32" s="437"/>
      <c r="BH32" s="437"/>
      <c r="BI32" s="437"/>
      <c r="BJ32" s="424" t="str">
        <f>IF(BE32=0,"",女!O9&amp;"-"&amp;女!P9&amp;"-"&amp;女!Q9)</f>
        <v/>
      </c>
      <c r="BK32" s="424"/>
      <c r="BL32" s="424"/>
      <c r="BM32" s="424"/>
      <c r="BN32" s="424"/>
      <c r="BO32" s="424"/>
      <c r="BP32" s="414">
        <f>女!S9</f>
        <v>0</v>
      </c>
      <c r="BQ32" s="415"/>
      <c r="BR32" s="416"/>
      <c r="BS32" s="424">
        <f>女!AF9</f>
        <v>0</v>
      </c>
      <c r="BT32" s="424"/>
      <c r="BU32" s="424"/>
      <c r="BV32" s="424">
        <f>女!V9</f>
        <v>0</v>
      </c>
      <c r="BW32" s="424"/>
      <c r="BX32" s="424"/>
      <c r="BY32" s="424">
        <f>女!Y9</f>
        <v>0</v>
      </c>
      <c r="BZ32" s="424"/>
      <c r="CA32" s="434"/>
      <c r="CD32" s="1"/>
      <c r="CE32" s="1"/>
      <c r="CF32" s="1"/>
      <c r="CG32" s="480"/>
      <c r="CH32" s="480"/>
      <c r="CI32" s="480"/>
      <c r="CJ32" s="480"/>
      <c r="CK32" s="480"/>
      <c r="CL32" s="480"/>
      <c r="CM32" s="1"/>
      <c r="CN32" s="480"/>
      <c r="CO32" s="480"/>
      <c r="CP32" s="360"/>
      <c r="CQ32" s="360"/>
      <c r="CR32" s="1"/>
      <c r="CS32" s="1"/>
      <c r="CT32" s="1"/>
      <c r="CU32" s="1"/>
      <c r="CV32" s="1"/>
      <c r="CW32" s="462"/>
      <c r="CX32" s="462"/>
      <c r="CY32" s="462"/>
      <c r="CZ32" s="360"/>
      <c r="DA32" s="360"/>
      <c r="DB32" s="360"/>
      <c r="DC32" s="360"/>
      <c r="DD32" s="464"/>
      <c r="DE32" s="464"/>
      <c r="DF32" s="464"/>
      <c r="DG32" s="360"/>
      <c r="DH32" s="360"/>
      <c r="DI32" s="140"/>
      <c r="DJ32" s="140"/>
      <c r="DK32" s="463"/>
      <c r="DL32" s="463"/>
      <c r="DM32" s="463"/>
      <c r="DN32" s="463"/>
      <c r="DO32" s="360"/>
      <c r="DP32" s="360"/>
    </row>
    <row r="33" spans="4:120" ht="15" customHeight="1" x14ac:dyDescent="0.4">
      <c r="E33" s="430" t="s">
        <v>224</v>
      </c>
      <c r="F33" s="425"/>
      <c r="G33" s="425"/>
      <c r="H33" s="431" t="str">
        <f>男!AD10</f>
        <v>　</v>
      </c>
      <c r="I33" s="431"/>
      <c r="J33" s="431"/>
      <c r="K33" s="431"/>
      <c r="L33" s="431"/>
      <c r="M33" s="431"/>
      <c r="N33" s="431"/>
      <c r="O33" s="431"/>
      <c r="P33" s="432">
        <f>男!AG10</f>
        <v>0</v>
      </c>
      <c r="Q33" s="432"/>
      <c r="R33" s="432"/>
      <c r="S33" s="432"/>
      <c r="T33" s="432"/>
      <c r="U33" s="425" t="str">
        <f>IF(P33=0,"",男!O10&amp;"-"&amp;男!P10&amp;"-"&amp;男!Q10)</f>
        <v/>
      </c>
      <c r="V33" s="425"/>
      <c r="W33" s="425"/>
      <c r="X33" s="425"/>
      <c r="Y33" s="425"/>
      <c r="Z33" s="425"/>
      <c r="AA33" s="417">
        <f>男!S10</f>
        <v>0</v>
      </c>
      <c r="AB33" s="418"/>
      <c r="AC33" s="419"/>
      <c r="AD33" s="425">
        <f>男!N10</f>
        <v>0</v>
      </c>
      <c r="AE33" s="425"/>
      <c r="AF33" s="425"/>
      <c r="AG33" s="425">
        <f>男!V10</f>
        <v>0</v>
      </c>
      <c r="AH33" s="425"/>
      <c r="AI33" s="425"/>
      <c r="AJ33" s="425">
        <f>男!Y10</f>
        <v>0</v>
      </c>
      <c r="AK33" s="425"/>
      <c r="AL33" s="433"/>
      <c r="AT33" s="430" t="s">
        <v>131</v>
      </c>
      <c r="AU33" s="425"/>
      <c r="AV33" s="425"/>
      <c r="AW33" s="431" t="str">
        <f>女!AD10</f>
        <v>　</v>
      </c>
      <c r="AX33" s="431"/>
      <c r="AY33" s="431"/>
      <c r="AZ33" s="431"/>
      <c r="BA33" s="431"/>
      <c r="BB33" s="431"/>
      <c r="BC33" s="431"/>
      <c r="BD33" s="431"/>
      <c r="BE33" s="444">
        <f>女!AG10</f>
        <v>0</v>
      </c>
      <c r="BF33" s="432"/>
      <c r="BG33" s="432"/>
      <c r="BH33" s="432"/>
      <c r="BI33" s="432"/>
      <c r="BJ33" s="425" t="str">
        <f>IF(BE33=0,"",女!O10&amp;"-"&amp;女!P10&amp;"-"&amp;女!Q10)</f>
        <v/>
      </c>
      <c r="BK33" s="425"/>
      <c r="BL33" s="425"/>
      <c r="BM33" s="425"/>
      <c r="BN33" s="425"/>
      <c r="BO33" s="425"/>
      <c r="BP33" s="417">
        <f>女!S10</f>
        <v>0</v>
      </c>
      <c r="BQ33" s="418"/>
      <c r="BR33" s="419"/>
      <c r="BS33" s="425">
        <f>女!AF10</f>
        <v>0</v>
      </c>
      <c r="BT33" s="425"/>
      <c r="BU33" s="425"/>
      <c r="BV33" s="425">
        <f>女!V10</f>
        <v>0</v>
      </c>
      <c r="BW33" s="425"/>
      <c r="BX33" s="425"/>
      <c r="BY33" s="425">
        <f>女!Y10</f>
        <v>0</v>
      </c>
      <c r="BZ33" s="425"/>
      <c r="CA33" s="433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</row>
    <row r="34" spans="4:120" ht="15" customHeight="1" x14ac:dyDescent="0.4">
      <c r="E34" s="430" t="s">
        <v>225</v>
      </c>
      <c r="F34" s="425"/>
      <c r="G34" s="425"/>
      <c r="H34" s="431" t="str">
        <f>男!AD11</f>
        <v>　</v>
      </c>
      <c r="I34" s="431"/>
      <c r="J34" s="431"/>
      <c r="K34" s="431"/>
      <c r="L34" s="431"/>
      <c r="M34" s="431"/>
      <c r="N34" s="431"/>
      <c r="O34" s="431"/>
      <c r="P34" s="432">
        <f>男!AG11</f>
        <v>0</v>
      </c>
      <c r="Q34" s="432"/>
      <c r="R34" s="432"/>
      <c r="S34" s="432"/>
      <c r="T34" s="432"/>
      <c r="U34" s="425" t="str">
        <f>IF(P34=0,"",男!O11&amp;"-"&amp;男!P11&amp;"-"&amp;男!Q11)</f>
        <v/>
      </c>
      <c r="V34" s="425"/>
      <c r="W34" s="425"/>
      <c r="X34" s="425"/>
      <c r="Y34" s="425"/>
      <c r="Z34" s="425"/>
      <c r="AA34" s="417">
        <f>男!S11</f>
        <v>0</v>
      </c>
      <c r="AB34" s="418"/>
      <c r="AC34" s="419"/>
      <c r="AD34" s="425">
        <f>男!N11</f>
        <v>0</v>
      </c>
      <c r="AE34" s="425"/>
      <c r="AF34" s="425"/>
      <c r="AG34" s="425">
        <f>男!V11</f>
        <v>0</v>
      </c>
      <c r="AH34" s="425"/>
      <c r="AI34" s="425"/>
      <c r="AJ34" s="425">
        <f>男!Y11</f>
        <v>0</v>
      </c>
      <c r="AK34" s="425"/>
      <c r="AL34" s="433"/>
      <c r="AT34" s="430" t="s">
        <v>132</v>
      </c>
      <c r="AU34" s="425"/>
      <c r="AV34" s="425"/>
      <c r="AW34" s="431" t="str">
        <f>女!AD11</f>
        <v>　</v>
      </c>
      <c r="AX34" s="431"/>
      <c r="AY34" s="431"/>
      <c r="AZ34" s="431"/>
      <c r="BA34" s="431"/>
      <c r="BB34" s="431"/>
      <c r="BC34" s="431"/>
      <c r="BD34" s="431"/>
      <c r="BE34" s="444">
        <f>女!AG11</f>
        <v>0</v>
      </c>
      <c r="BF34" s="432"/>
      <c r="BG34" s="432"/>
      <c r="BH34" s="432"/>
      <c r="BI34" s="432"/>
      <c r="BJ34" s="425" t="str">
        <f>IF(BE34=0,"",女!O11&amp;"-"&amp;女!P11&amp;"-"&amp;女!Q11)</f>
        <v/>
      </c>
      <c r="BK34" s="425"/>
      <c r="BL34" s="425"/>
      <c r="BM34" s="425"/>
      <c r="BN34" s="425"/>
      <c r="BO34" s="425"/>
      <c r="BP34" s="417">
        <f>女!S11</f>
        <v>0</v>
      </c>
      <c r="BQ34" s="418"/>
      <c r="BR34" s="419"/>
      <c r="BS34" s="425">
        <f>女!AF11</f>
        <v>0</v>
      </c>
      <c r="BT34" s="425"/>
      <c r="BU34" s="425"/>
      <c r="BV34" s="425">
        <f>女!V11</f>
        <v>0</v>
      </c>
      <c r="BW34" s="425"/>
      <c r="BX34" s="425"/>
      <c r="BY34" s="425">
        <f>女!Y11</f>
        <v>0</v>
      </c>
      <c r="BZ34" s="425"/>
      <c r="CA34" s="433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</row>
    <row r="35" spans="4:120" ht="15" customHeight="1" x14ac:dyDescent="0.4">
      <c r="E35" s="430" t="s">
        <v>226</v>
      </c>
      <c r="F35" s="425"/>
      <c r="G35" s="425"/>
      <c r="H35" s="431" t="str">
        <f>男!AD12</f>
        <v>　</v>
      </c>
      <c r="I35" s="431"/>
      <c r="J35" s="431"/>
      <c r="K35" s="431"/>
      <c r="L35" s="431"/>
      <c r="M35" s="431"/>
      <c r="N35" s="431"/>
      <c r="O35" s="431"/>
      <c r="P35" s="432">
        <f>男!AG12</f>
        <v>0</v>
      </c>
      <c r="Q35" s="432"/>
      <c r="R35" s="432"/>
      <c r="S35" s="432"/>
      <c r="T35" s="432"/>
      <c r="U35" s="425" t="str">
        <f>IF(P35=0,"",男!O12&amp;"-"&amp;男!P12&amp;"-"&amp;男!Q12)</f>
        <v/>
      </c>
      <c r="V35" s="425"/>
      <c r="W35" s="425"/>
      <c r="X35" s="425"/>
      <c r="Y35" s="425"/>
      <c r="Z35" s="425"/>
      <c r="AA35" s="417">
        <f>男!S12</f>
        <v>0</v>
      </c>
      <c r="AB35" s="418"/>
      <c r="AC35" s="419"/>
      <c r="AD35" s="425">
        <f>男!N12</f>
        <v>0</v>
      </c>
      <c r="AE35" s="425"/>
      <c r="AF35" s="425"/>
      <c r="AG35" s="425">
        <f>男!V12</f>
        <v>0</v>
      </c>
      <c r="AH35" s="425"/>
      <c r="AI35" s="425"/>
      <c r="AJ35" s="425">
        <f>男!Y12</f>
        <v>0</v>
      </c>
      <c r="AK35" s="425"/>
      <c r="AL35" s="433"/>
      <c r="AT35" s="430" t="s">
        <v>133</v>
      </c>
      <c r="AU35" s="425"/>
      <c r="AV35" s="425"/>
      <c r="AW35" s="431" t="str">
        <f>女!AD12</f>
        <v>　</v>
      </c>
      <c r="AX35" s="431"/>
      <c r="AY35" s="431"/>
      <c r="AZ35" s="431"/>
      <c r="BA35" s="431"/>
      <c r="BB35" s="431"/>
      <c r="BC35" s="431"/>
      <c r="BD35" s="431"/>
      <c r="BE35" s="444">
        <f>女!AG12</f>
        <v>0</v>
      </c>
      <c r="BF35" s="432"/>
      <c r="BG35" s="432"/>
      <c r="BH35" s="432"/>
      <c r="BI35" s="432"/>
      <c r="BJ35" s="425" t="str">
        <f>IF(BE35=0,"",女!O12&amp;"-"&amp;女!P12&amp;"-"&amp;女!Q12)</f>
        <v/>
      </c>
      <c r="BK35" s="425"/>
      <c r="BL35" s="425"/>
      <c r="BM35" s="425"/>
      <c r="BN35" s="425"/>
      <c r="BO35" s="425"/>
      <c r="BP35" s="417">
        <f>女!S12</f>
        <v>0</v>
      </c>
      <c r="BQ35" s="418"/>
      <c r="BR35" s="419"/>
      <c r="BS35" s="425">
        <f>女!AF12</f>
        <v>0</v>
      </c>
      <c r="BT35" s="425"/>
      <c r="BU35" s="425"/>
      <c r="BV35" s="425">
        <f>女!V12</f>
        <v>0</v>
      </c>
      <c r="BW35" s="425"/>
      <c r="BX35" s="425"/>
      <c r="BY35" s="425">
        <f>女!Y12</f>
        <v>0</v>
      </c>
      <c r="BZ35" s="425"/>
      <c r="CA35" s="433"/>
      <c r="CD35" s="484" t="s">
        <v>327</v>
      </c>
      <c r="CE35" s="484"/>
      <c r="CF35" s="484"/>
      <c r="CG35" s="484"/>
      <c r="CH35" s="484"/>
      <c r="CI35" s="484"/>
      <c r="CJ35" s="484"/>
      <c r="CK35" s="484"/>
      <c r="CL35" s="484"/>
      <c r="CM35" s="484"/>
      <c r="CN35" s="484"/>
      <c r="CO35" s="484"/>
      <c r="CP35" s="484"/>
      <c r="CQ35" s="484"/>
      <c r="CR35" s="484"/>
      <c r="CS35" s="484"/>
      <c r="CT35" s="484"/>
      <c r="CU35" s="484"/>
      <c r="CV35" s="484"/>
      <c r="CW35" s="484"/>
      <c r="CX35" s="486">
        <f>DI48</f>
        <v>0</v>
      </c>
      <c r="CY35" s="486"/>
      <c r="CZ35" s="486"/>
      <c r="DA35" s="486"/>
      <c r="DB35" s="486"/>
      <c r="DC35" s="486"/>
      <c r="DD35" s="486"/>
      <c r="DE35" s="486"/>
      <c r="DF35" s="486"/>
      <c r="DG35" s="486"/>
      <c r="DH35" s="486"/>
      <c r="DI35" s="486"/>
      <c r="DJ35" s="486"/>
      <c r="DK35" s="486"/>
      <c r="DL35" s="486"/>
      <c r="DM35" s="486"/>
      <c r="DN35" s="486"/>
      <c r="DO35" s="453" t="s">
        <v>87</v>
      </c>
      <c r="DP35" s="453"/>
    </row>
    <row r="36" spans="4:120" ht="15" customHeight="1" thickBot="1" x14ac:dyDescent="0.45">
      <c r="E36" s="430" t="s">
        <v>227</v>
      </c>
      <c r="F36" s="425"/>
      <c r="G36" s="425"/>
      <c r="H36" s="431" t="str">
        <f>男!AD13</f>
        <v>　</v>
      </c>
      <c r="I36" s="431"/>
      <c r="J36" s="431"/>
      <c r="K36" s="431"/>
      <c r="L36" s="431"/>
      <c r="M36" s="431"/>
      <c r="N36" s="431"/>
      <c r="O36" s="431"/>
      <c r="P36" s="432">
        <f>男!AG13</f>
        <v>0</v>
      </c>
      <c r="Q36" s="432"/>
      <c r="R36" s="432"/>
      <c r="S36" s="432"/>
      <c r="T36" s="432"/>
      <c r="U36" s="425" t="str">
        <f>IF(P36=0,"",男!O13&amp;"-"&amp;男!P13&amp;"-"&amp;男!Q13)</f>
        <v/>
      </c>
      <c r="V36" s="425"/>
      <c r="W36" s="425"/>
      <c r="X36" s="425"/>
      <c r="Y36" s="425"/>
      <c r="Z36" s="425"/>
      <c r="AA36" s="417">
        <f>男!S13</f>
        <v>0</v>
      </c>
      <c r="AB36" s="418"/>
      <c r="AC36" s="419"/>
      <c r="AD36" s="425">
        <f>男!N13</f>
        <v>0</v>
      </c>
      <c r="AE36" s="425"/>
      <c r="AF36" s="425"/>
      <c r="AG36" s="425">
        <f>男!V13</f>
        <v>0</v>
      </c>
      <c r="AH36" s="425"/>
      <c r="AI36" s="425"/>
      <c r="AJ36" s="425">
        <f>男!Y13</f>
        <v>0</v>
      </c>
      <c r="AK36" s="425"/>
      <c r="AL36" s="433"/>
      <c r="AT36" s="426" t="s">
        <v>134</v>
      </c>
      <c r="AU36" s="410"/>
      <c r="AV36" s="410"/>
      <c r="AW36" s="427" t="str">
        <f>女!AD13</f>
        <v>　</v>
      </c>
      <c r="AX36" s="427"/>
      <c r="AY36" s="427"/>
      <c r="AZ36" s="427"/>
      <c r="BA36" s="427"/>
      <c r="BB36" s="427"/>
      <c r="BC36" s="427"/>
      <c r="BD36" s="427"/>
      <c r="BE36" s="447">
        <f>女!AG13</f>
        <v>0</v>
      </c>
      <c r="BF36" s="428"/>
      <c r="BG36" s="428"/>
      <c r="BH36" s="428"/>
      <c r="BI36" s="428"/>
      <c r="BJ36" s="410" t="str">
        <f>IF(BE36=0,"",女!O13&amp;"-"&amp;女!P13&amp;"-"&amp;女!Q13)</f>
        <v/>
      </c>
      <c r="BK36" s="410"/>
      <c r="BL36" s="410"/>
      <c r="BM36" s="410"/>
      <c r="BN36" s="410"/>
      <c r="BO36" s="410"/>
      <c r="BP36" s="420">
        <f>女!S13</f>
        <v>0</v>
      </c>
      <c r="BQ36" s="421"/>
      <c r="BR36" s="422"/>
      <c r="BS36" s="410">
        <f>女!AF13</f>
        <v>0</v>
      </c>
      <c r="BT36" s="410"/>
      <c r="BU36" s="410"/>
      <c r="BV36" s="410">
        <f>女!V13</f>
        <v>0</v>
      </c>
      <c r="BW36" s="410"/>
      <c r="BX36" s="410"/>
      <c r="BY36" s="410">
        <f>女!Y13</f>
        <v>0</v>
      </c>
      <c r="BZ36" s="410"/>
      <c r="CA36" s="429"/>
      <c r="CD36" s="485"/>
      <c r="CE36" s="485"/>
      <c r="CF36" s="485"/>
      <c r="CG36" s="485"/>
      <c r="CH36" s="485"/>
      <c r="CI36" s="485"/>
      <c r="CJ36" s="485"/>
      <c r="CK36" s="485"/>
      <c r="CL36" s="485"/>
      <c r="CM36" s="485"/>
      <c r="CN36" s="485"/>
      <c r="CO36" s="485"/>
      <c r="CP36" s="485"/>
      <c r="CQ36" s="485"/>
      <c r="CR36" s="485"/>
      <c r="CS36" s="485"/>
      <c r="CT36" s="485"/>
      <c r="CU36" s="485"/>
      <c r="CV36" s="485"/>
      <c r="CW36" s="485"/>
      <c r="CX36" s="487"/>
      <c r="CY36" s="487"/>
      <c r="CZ36" s="487"/>
      <c r="DA36" s="487"/>
      <c r="DB36" s="487"/>
      <c r="DC36" s="487"/>
      <c r="DD36" s="487"/>
      <c r="DE36" s="487"/>
      <c r="DF36" s="487"/>
      <c r="DG36" s="487"/>
      <c r="DH36" s="487"/>
      <c r="DI36" s="487"/>
      <c r="DJ36" s="487"/>
      <c r="DK36" s="487"/>
      <c r="DL36" s="487"/>
      <c r="DM36" s="487"/>
      <c r="DN36" s="487"/>
      <c r="DO36" s="454"/>
      <c r="DP36" s="454"/>
    </row>
    <row r="37" spans="4:120" ht="15" customHeight="1" thickBot="1" x14ac:dyDescent="0.45">
      <c r="E37" s="430" t="s">
        <v>228</v>
      </c>
      <c r="F37" s="425"/>
      <c r="G37" s="425"/>
      <c r="H37" s="431" t="str">
        <f>男!AD14</f>
        <v>　</v>
      </c>
      <c r="I37" s="431"/>
      <c r="J37" s="431"/>
      <c r="K37" s="431"/>
      <c r="L37" s="431"/>
      <c r="M37" s="431"/>
      <c r="N37" s="431"/>
      <c r="O37" s="431"/>
      <c r="P37" s="432">
        <f>男!AG14</f>
        <v>0</v>
      </c>
      <c r="Q37" s="432"/>
      <c r="R37" s="432"/>
      <c r="S37" s="432"/>
      <c r="T37" s="432"/>
      <c r="U37" s="425" t="str">
        <f>IF(P37=0,"",男!O14&amp;"-"&amp;男!P14&amp;"-"&amp;男!Q14)</f>
        <v/>
      </c>
      <c r="V37" s="425"/>
      <c r="W37" s="425"/>
      <c r="X37" s="425"/>
      <c r="Y37" s="425"/>
      <c r="Z37" s="425"/>
      <c r="AA37" s="417">
        <f>男!S14</f>
        <v>0</v>
      </c>
      <c r="AB37" s="418"/>
      <c r="AC37" s="419"/>
      <c r="AD37" s="425">
        <f>男!N14</f>
        <v>0</v>
      </c>
      <c r="AE37" s="425"/>
      <c r="AF37" s="425"/>
      <c r="AG37" s="425">
        <f>男!V14</f>
        <v>0</v>
      </c>
      <c r="AH37" s="425"/>
      <c r="AI37" s="425"/>
      <c r="AJ37" s="425">
        <f>男!Y14</f>
        <v>0</v>
      </c>
      <c r="AK37" s="425"/>
      <c r="AL37" s="433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4"/>
      <c r="DP37" s="144"/>
    </row>
    <row r="38" spans="4:120" ht="15" customHeight="1" thickBot="1" x14ac:dyDescent="0.45">
      <c r="E38" s="426" t="s">
        <v>229</v>
      </c>
      <c r="F38" s="410"/>
      <c r="G38" s="410"/>
      <c r="H38" s="427" t="str">
        <f>男!AD15</f>
        <v>　</v>
      </c>
      <c r="I38" s="427"/>
      <c r="J38" s="427"/>
      <c r="K38" s="427"/>
      <c r="L38" s="427"/>
      <c r="M38" s="427"/>
      <c r="N38" s="427"/>
      <c r="O38" s="427"/>
      <c r="P38" s="428">
        <f>男!AG15</f>
        <v>0</v>
      </c>
      <c r="Q38" s="428"/>
      <c r="R38" s="428"/>
      <c r="S38" s="428"/>
      <c r="T38" s="428"/>
      <c r="U38" s="410" t="str">
        <f>IF(P38=0,"",男!O15&amp;"-"&amp;男!P15&amp;"-"&amp;男!Q15)</f>
        <v/>
      </c>
      <c r="V38" s="410"/>
      <c r="W38" s="410"/>
      <c r="X38" s="410"/>
      <c r="Y38" s="410"/>
      <c r="Z38" s="410"/>
      <c r="AA38" s="420">
        <f>男!S15</f>
        <v>0</v>
      </c>
      <c r="AB38" s="421"/>
      <c r="AC38" s="422"/>
      <c r="AD38" s="410">
        <f>男!N15</f>
        <v>0</v>
      </c>
      <c r="AE38" s="410"/>
      <c r="AF38" s="410"/>
      <c r="AG38" s="410">
        <f>男!V15</f>
        <v>0</v>
      </c>
      <c r="AH38" s="410"/>
      <c r="AI38" s="410"/>
      <c r="AJ38" s="410">
        <f>男!Y15</f>
        <v>0</v>
      </c>
      <c r="AK38" s="410"/>
      <c r="AL38" s="429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D38" s="1"/>
      <c r="CE38" s="1"/>
      <c r="CF38" s="1"/>
      <c r="CG38" s="372" t="s">
        <v>332</v>
      </c>
      <c r="CH38" s="373"/>
      <c r="CI38" s="373"/>
      <c r="CJ38" s="373"/>
      <c r="CK38" s="373"/>
      <c r="CL38" s="373"/>
      <c r="CM38" s="373"/>
      <c r="CN38" s="378"/>
      <c r="CO38" s="372" t="s">
        <v>329</v>
      </c>
      <c r="CP38" s="373"/>
      <c r="CQ38" s="373"/>
      <c r="CR38" s="373" t="s">
        <v>330</v>
      </c>
      <c r="CS38" s="373"/>
      <c r="CT38" s="373"/>
      <c r="CU38" s="373" t="s">
        <v>331</v>
      </c>
      <c r="CV38" s="373"/>
      <c r="CW38" s="374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</row>
    <row r="39" spans="4:120" ht="15" customHeight="1" thickBot="1" x14ac:dyDescent="0.45">
      <c r="CD39" s="1"/>
      <c r="CE39" s="1"/>
      <c r="CF39" s="1"/>
      <c r="CG39" s="249"/>
      <c r="CH39" s="250"/>
      <c r="CI39" s="250"/>
      <c r="CJ39" s="250"/>
      <c r="CK39" s="250"/>
      <c r="CL39" s="250"/>
      <c r="CM39" s="250"/>
      <c r="CN39" s="344"/>
      <c r="CO39" s="483">
        <f>初期設定!AF16</f>
        <v>5200</v>
      </c>
      <c r="CP39" s="481"/>
      <c r="CQ39" s="481"/>
      <c r="CR39" s="481">
        <f>初期設定!P16</f>
        <v>5900</v>
      </c>
      <c r="CS39" s="481"/>
      <c r="CT39" s="481"/>
      <c r="CU39" s="481">
        <f>初期設定!P19</f>
        <v>4700</v>
      </c>
      <c r="CV39" s="481"/>
      <c r="CW39" s="482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</row>
    <row r="40" spans="4:120" ht="15" customHeight="1" thickBot="1" x14ac:dyDescent="0.45">
      <c r="D40" s="445" t="s">
        <v>249</v>
      </c>
      <c r="E40" s="445"/>
      <c r="F40" s="446" t="str">
        <f>DBCS(男!H18)</f>
        <v/>
      </c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446"/>
      <c r="AF40" s="446"/>
      <c r="AG40" s="446"/>
      <c r="AH40" s="446"/>
      <c r="AI40" s="446"/>
      <c r="AJ40" s="446"/>
      <c r="AK40" s="446"/>
      <c r="AS40" s="445" t="s">
        <v>249</v>
      </c>
      <c r="AT40" s="445"/>
      <c r="AU40" s="446" t="str">
        <f>DBCS(女!H18)</f>
        <v/>
      </c>
      <c r="AV40" s="446"/>
      <c r="AW40" s="446"/>
      <c r="AX40" s="446"/>
      <c r="AY40" s="446"/>
      <c r="AZ40" s="446"/>
      <c r="BA40" s="446"/>
      <c r="BB40" s="446"/>
      <c r="BC40" s="446"/>
      <c r="BD40" s="446"/>
      <c r="BE40" s="446"/>
      <c r="BF40" s="446"/>
      <c r="BG40" s="446"/>
      <c r="BH40" s="446"/>
      <c r="BI40" s="446"/>
      <c r="BJ40" s="446"/>
      <c r="BK40" s="446"/>
      <c r="BL40" s="446"/>
      <c r="BM40" s="446"/>
      <c r="BN40" s="446"/>
      <c r="BO40" s="446"/>
      <c r="BP40" s="446"/>
      <c r="BQ40" s="446"/>
      <c r="BR40" s="446"/>
      <c r="BS40" s="446"/>
      <c r="BT40" s="446"/>
      <c r="BU40" s="446"/>
      <c r="BV40" s="446"/>
      <c r="BW40" s="446"/>
      <c r="BX40" s="446"/>
      <c r="BY40" s="446"/>
      <c r="BZ40" s="446"/>
      <c r="CD40" s="1"/>
      <c r="CE40" s="1"/>
      <c r="CF40" s="1"/>
      <c r="CG40" s="465" t="str">
        <f>まとめ!J28</f>
        <v>12月25日（日）泊</v>
      </c>
      <c r="CH40" s="466"/>
      <c r="CI40" s="466"/>
      <c r="CJ40" s="466"/>
      <c r="CK40" s="466"/>
      <c r="CL40" s="466"/>
      <c r="CM40" s="466"/>
      <c r="CN40" s="467"/>
      <c r="CO40" s="372">
        <f>COUNTIF(まとめ!J31:J60,"○")</f>
        <v>0</v>
      </c>
      <c r="CP40" s="373"/>
      <c r="CQ40" s="373"/>
      <c r="CR40" s="373">
        <f>COUNTIF(まとめ!K31:K60,"○")</f>
        <v>0</v>
      </c>
      <c r="CS40" s="373"/>
      <c r="CT40" s="373"/>
      <c r="CU40" s="373">
        <f>COUNTIF(まとめ!L31:L60,"○")</f>
        <v>0</v>
      </c>
      <c r="CV40" s="373"/>
      <c r="CW40" s="374"/>
      <c r="CX40" s="1"/>
    </row>
    <row r="41" spans="4:120" ht="15" customHeight="1" thickBot="1" x14ac:dyDescent="0.45">
      <c r="E41" s="438"/>
      <c r="F41" s="423"/>
      <c r="G41" s="423"/>
      <c r="H41" s="423" t="s">
        <v>242</v>
      </c>
      <c r="I41" s="423"/>
      <c r="J41" s="423"/>
      <c r="K41" s="423"/>
      <c r="L41" s="423"/>
      <c r="M41" s="423"/>
      <c r="N41" s="423"/>
      <c r="O41" s="423"/>
      <c r="P41" s="439" t="s">
        <v>243</v>
      </c>
      <c r="Q41" s="423"/>
      <c r="R41" s="423"/>
      <c r="S41" s="423"/>
      <c r="T41" s="423"/>
      <c r="U41" s="423" t="s">
        <v>244</v>
      </c>
      <c r="V41" s="423"/>
      <c r="W41" s="423"/>
      <c r="X41" s="423"/>
      <c r="Y41" s="423"/>
      <c r="Z41" s="423"/>
      <c r="AA41" s="423" t="s">
        <v>139</v>
      </c>
      <c r="AB41" s="423"/>
      <c r="AC41" s="423"/>
      <c r="AD41" s="423" t="s">
        <v>248</v>
      </c>
      <c r="AE41" s="423"/>
      <c r="AF41" s="423"/>
      <c r="AG41" s="423" t="s">
        <v>245</v>
      </c>
      <c r="AH41" s="423"/>
      <c r="AI41" s="423"/>
      <c r="AJ41" s="423" t="s">
        <v>246</v>
      </c>
      <c r="AK41" s="423"/>
      <c r="AL41" s="440"/>
      <c r="AT41" s="438"/>
      <c r="AU41" s="423"/>
      <c r="AV41" s="423"/>
      <c r="AW41" s="423" t="s">
        <v>166</v>
      </c>
      <c r="AX41" s="423"/>
      <c r="AY41" s="423"/>
      <c r="AZ41" s="423"/>
      <c r="BA41" s="423"/>
      <c r="BB41" s="423"/>
      <c r="BC41" s="423"/>
      <c r="BD41" s="423"/>
      <c r="BE41" s="439" t="s">
        <v>243</v>
      </c>
      <c r="BF41" s="423"/>
      <c r="BG41" s="423"/>
      <c r="BH41" s="423"/>
      <c r="BI41" s="423"/>
      <c r="BJ41" s="423" t="s">
        <v>141</v>
      </c>
      <c r="BK41" s="423"/>
      <c r="BL41" s="423"/>
      <c r="BM41" s="423"/>
      <c r="BN41" s="423"/>
      <c r="BO41" s="423"/>
      <c r="BP41" s="423" t="s">
        <v>139</v>
      </c>
      <c r="BQ41" s="423"/>
      <c r="BR41" s="423"/>
      <c r="BS41" s="423" t="s">
        <v>248</v>
      </c>
      <c r="BT41" s="423"/>
      <c r="BU41" s="423"/>
      <c r="BV41" s="423" t="s">
        <v>245</v>
      </c>
      <c r="BW41" s="423"/>
      <c r="BX41" s="423"/>
      <c r="BY41" s="423" t="s">
        <v>246</v>
      </c>
      <c r="BZ41" s="423"/>
      <c r="CA41" s="440"/>
      <c r="CD41" s="1"/>
      <c r="CE41" s="1"/>
      <c r="CF41" s="1"/>
      <c r="CG41" s="468"/>
      <c r="CH41" s="462"/>
      <c r="CI41" s="462"/>
      <c r="CJ41" s="462"/>
      <c r="CK41" s="462"/>
      <c r="CL41" s="462"/>
      <c r="CM41" s="462"/>
      <c r="CN41" s="469"/>
      <c r="CO41" s="255"/>
      <c r="CP41" s="256"/>
      <c r="CQ41" s="256"/>
      <c r="CR41" s="256"/>
      <c r="CS41" s="256"/>
      <c r="CT41" s="256"/>
      <c r="CU41" s="256"/>
      <c r="CV41" s="256"/>
      <c r="CW41" s="257"/>
      <c r="CX41" s="1"/>
    </row>
    <row r="42" spans="4:120" ht="15" customHeight="1" thickBot="1" x14ac:dyDescent="0.45">
      <c r="E42" s="443" t="s">
        <v>222</v>
      </c>
      <c r="F42" s="412"/>
      <c r="G42" s="413"/>
      <c r="H42" s="441" t="str">
        <f>男!AD23</f>
        <v>　</v>
      </c>
      <c r="I42" s="441"/>
      <c r="J42" s="441"/>
      <c r="K42" s="441"/>
      <c r="L42" s="441"/>
      <c r="M42" s="441"/>
      <c r="N42" s="441"/>
      <c r="O42" s="441"/>
      <c r="P42" s="439">
        <f>男!AG23</f>
        <v>0</v>
      </c>
      <c r="Q42" s="442"/>
      <c r="R42" s="442"/>
      <c r="S42" s="442"/>
      <c r="T42" s="442"/>
      <c r="U42" s="423" t="str">
        <f>IF(P42=0,"",男!O23&amp;"-"&amp;男!P23&amp;"-"&amp;男!Q23)</f>
        <v/>
      </c>
      <c r="V42" s="423"/>
      <c r="W42" s="423"/>
      <c r="X42" s="423"/>
      <c r="Y42" s="423"/>
      <c r="Z42" s="423"/>
      <c r="AA42" s="423">
        <f>男!S23</f>
        <v>0</v>
      </c>
      <c r="AB42" s="423"/>
      <c r="AC42" s="423"/>
      <c r="AD42" s="423">
        <f>男!N23</f>
        <v>0</v>
      </c>
      <c r="AE42" s="423"/>
      <c r="AF42" s="423"/>
      <c r="AG42" s="423" t="s">
        <v>307</v>
      </c>
      <c r="AH42" s="423"/>
      <c r="AI42" s="423"/>
      <c r="AJ42" s="423" t="s">
        <v>307</v>
      </c>
      <c r="AK42" s="423"/>
      <c r="AL42" s="440"/>
      <c r="AT42" s="443" t="s">
        <v>129</v>
      </c>
      <c r="AU42" s="412"/>
      <c r="AV42" s="413"/>
      <c r="AW42" s="441" t="str">
        <f>女!AD23</f>
        <v>　</v>
      </c>
      <c r="AX42" s="441"/>
      <c r="AY42" s="441"/>
      <c r="AZ42" s="441"/>
      <c r="BA42" s="441"/>
      <c r="BB42" s="441"/>
      <c r="BC42" s="441"/>
      <c r="BD42" s="441"/>
      <c r="BE42" s="439">
        <f>女!AG23</f>
        <v>0</v>
      </c>
      <c r="BF42" s="442"/>
      <c r="BG42" s="442"/>
      <c r="BH42" s="442"/>
      <c r="BI42" s="442"/>
      <c r="BJ42" s="423" t="str">
        <f>IF(BE42=0,"",女!O23&amp;"-"&amp;女!P23&amp;"-"&amp;女!Q23)</f>
        <v/>
      </c>
      <c r="BK42" s="423"/>
      <c r="BL42" s="423"/>
      <c r="BM42" s="423"/>
      <c r="BN42" s="423"/>
      <c r="BO42" s="423"/>
      <c r="BP42" s="423">
        <f>女!S23</f>
        <v>0</v>
      </c>
      <c r="BQ42" s="423"/>
      <c r="BR42" s="423"/>
      <c r="BS42" s="423">
        <f>女!N23</f>
        <v>0</v>
      </c>
      <c r="BT42" s="423"/>
      <c r="BU42" s="423"/>
      <c r="BV42" s="423" t="s">
        <v>307</v>
      </c>
      <c r="BW42" s="423"/>
      <c r="BX42" s="423"/>
      <c r="BY42" s="423" t="s">
        <v>307</v>
      </c>
      <c r="BZ42" s="423"/>
      <c r="CA42" s="440"/>
      <c r="CD42" s="1"/>
      <c r="CE42" s="1"/>
      <c r="CF42" s="1"/>
      <c r="CG42" s="468" t="str">
        <f>まとめ!M28</f>
        <v>12月26日（月）泊</v>
      </c>
      <c r="CH42" s="462"/>
      <c r="CI42" s="462"/>
      <c r="CJ42" s="462"/>
      <c r="CK42" s="462"/>
      <c r="CL42" s="462"/>
      <c r="CM42" s="462"/>
      <c r="CN42" s="469"/>
      <c r="CO42" s="255">
        <f>COUNTIF(まとめ!M31:M60,"○")</f>
        <v>0</v>
      </c>
      <c r="CP42" s="256"/>
      <c r="CQ42" s="256"/>
      <c r="CR42" s="256">
        <f>COUNTIF(まとめ!N31:N60,"○")</f>
        <v>0</v>
      </c>
      <c r="CS42" s="256"/>
      <c r="CT42" s="256"/>
      <c r="CU42" s="256">
        <f>COUNTIF(まとめ!O31:O60,"○")</f>
        <v>0</v>
      </c>
      <c r="CV42" s="256"/>
      <c r="CW42" s="257"/>
      <c r="CX42" s="1"/>
    </row>
    <row r="43" spans="4:120" ht="15" customHeight="1" x14ac:dyDescent="0.4">
      <c r="E43" s="435" t="s">
        <v>223</v>
      </c>
      <c r="F43" s="424"/>
      <c r="G43" s="424"/>
      <c r="H43" s="436" t="str">
        <f>男!AD24</f>
        <v>　</v>
      </c>
      <c r="I43" s="436"/>
      <c r="J43" s="436"/>
      <c r="K43" s="436"/>
      <c r="L43" s="436"/>
      <c r="M43" s="436"/>
      <c r="N43" s="436"/>
      <c r="O43" s="436"/>
      <c r="P43" s="448">
        <f>男!AG24</f>
        <v>0</v>
      </c>
      <c r="Q43" s="437"/>
      <c r="R43" s="437"/>
      <c r="S43" s="437"/>
      <c r="T43" s="437"/>
      <c r="U43" s="424" t="str">
        <f>IF(P43=0,"",男!O24&amp;"-"&amp;男!P24&amp;"-"&amp;男!Q24)</f>
        <v/>
      </c>
      <c r="V43" s="424"/>
      <c r="W43" s="424"/>
      <c r="X43" s="424"/>
      <c r="Y43" s="424"/>
      <c r="Z43" s="424"/>
      <c r="AA43" s="424">
        <f>男!S24</f>
        <v>0</v>
      </c>
      <c r="AB43" s="424"/>
      <c r="AC43" s="424"/>
      <c r="AD43" s="424">
        <f>男!N24</f>
        <v>0</v>
      </c>
      <c r="AE43" s="424"/>
      <c r="AF43" s="424"/>
      <c r="AG43" s="424">
        <f>男!V24</f>
        <v>0</v>
      </c>
      <c r="AH43" s="424"/>
      <c r="AI43" s="424"/>
      <c r="AJ43" s="424">
        <f>男!Y24</f>
        <v>0</v>
      </c>
      <c r="AK43" s="424"/>
      <c r="AL43" s="434"/>
      <c r="AT43" s="435" t="s">
        <v>130</v>
      </c>
      <c r="AU43" s="424"/>
      <c r="AV43" s="424"/>
      <c r="AW43" s="436" t="str">
        <f>女!AD24</f>
        <v>　</v>
      </c>
      <c r="AX43" s="436"/>
      <c r="AY43" s="436"/>
      <c r="AZ43" s="436"/>
      <c r="BA43" s="436"/>
      <c r="BB43" s="436"/>
      <c r="BC43" s="436"/>
      <c r="BD43" s="436"/>
      <c r="BE43" s="437">
        <f>女!AG24</f>
        <v>0</v>
      </c>
      <c r="BF43" s="437"/>
      <c r="BG43" s="437"/>
      <c r="BH43" s="437"/>
      <c r="BI43" s="437"/>
      <c r="BJ43" s="424" t="str">
        <f>IF(BE43=0,"",女!O24&amp;"-"&amp;女!P24&amp;"-"&amp;女!Q24)</f>
        <v/>
      </c>
      <c r="BK43" s="424"/>
      <c r="BL43" s="424"/>
      <c r="BM43" s="424"/>
      <c r="BN43" s="424"/>
      <c r="BO43" s="424"/>
      <c r="BP43" s="424">
        <f>女!S24</f>
        <v>0</v>
      </c>
      <c r="BQ43" s="424"/>
      <c r="BR43" s="424"/>
      <c r="BS43" s="424">
        <f>女!N24</f>
        <v>0</v>
      </c>
      <c r="BT43" s="424"/>
      <c r="BU43" s="424"/>
      <c r="BV43" s="424">
        <f>女!V24</f>
        <v>0</v>
      </c>
      <c r="BW43" s="424"/>
      <c r="BX43" s="424"/>
      <c r="BY43" s="424">
        <f>女!Y24</f>
        <v>0</v>
      </c>
      <c r="BZ43" s="424"/>
      <c r="CA43" s="434"/>
      <c r="CD43" s="1"/>
      <c r="CE43" s="1"/>
      <c r="CF43" s="1"/>
      <c r="CG43" s="468"/>
      <c r="CH43" s="462"/>
      <c r="CI43" s="462"/>
      <c r="CJ43" s="462"/>
      <c r="CK43" s="462"/>
      <c r="CL43" s="462"/>
      <c r="CM43" s="462"/>
      <c r="CN43" s="469"/>
      <c r="CO43" s="255"/>
      <c r="CP43" s="256"/>
      <c r="CQ43" s="256"/>
      <c r="CR43" s="256"/>
      <c r="CS43" s="256"/>
      <c r="CT43" s="256"/>
      <c r="CU43" s="256"/>
      <c r="CV43" s="256"/>
      <c r="CW43" s="257"/>
      <c r="CX43" s="1"/>
    </row>
    <row r="44" spans="4:120" ht="15" customHeight="1" x14ac:dyDescent="0.4">
      <c r="E44" s="430" t="s">
        <v>224</v>
      </c>
      <c r="F44" s="425"/>
      <c r="G44" s="425"/>
      <c r="H44" s="431" t="str">
        <f>男!AD25</f>
        <v>　</v>
      </c>
      <c r="I44" s="431"/>
      <c r="J44" s="431"/>
      <c r="K44" s="431"/>
      <c r="L44" s="431"/>
      <c r="M44" s="431"/>
      <c r="N44" s="431"/>
      <c r="O44" s="431"/>
      <c r="P44" s="444">
        <f>男!AG25</f>
        <v>0</v>
      </c>
      <c r="Q44" s="432"/>
      <c r="R44" s="432"/>
      <c r="S44" s="432"/>
      <c r="T44" s="432"/>
      <c r="U44" s="425" t="str">
        <f>IF(P44=0,"",男!O25&amp;"-"&amp;男!P25&amp;"-"&amp;男!Q25)</f>
        <v/>
      </c>
      <c r="V44" s="425"/>
      <c r="W44" s="425"/>
      <c r="X44" s="425"/>
      <c r="Y44" s="425"/>
      <c r="Z44" s="425"/>
      <c r="AA44" s="425">
        <f>男!S25</f>
        <v>0</v>
      </c>
      <c r="AB44" s="425"/>
      <c r="AC44" s="425"/>
      <c r="AD44" s="425">
        <f>男!N25</f>
        <v>0</v>
      </c>
      <c r="AE44" s="425"/>
      <c r="AF44" s="425"/>
      <c r="AG44" s="425">
        <f>男!V25</f>
        <v>0</v>
      </c>
      <c r="AH44" s="425"/>
      <c r="AI44" s="425"/>
      <c r="AJ44" s="425">
        <f>男!Y25</f>
        <v>0</v>
      </c>
      <c r="AK44" s="425"/>
      <c r="AL44" s="433"/>
      <c r="AT44" s="430" t="s">
        <v>131</v>
      </c>
      <c r="AU44" s="425"/>
      <c r="AV44" s="425"/>
      <c r="AW44" s="431" t="str">
        <f>女!AD25</f>
        <v>　</v>
      </c>
      <c r="AX44" s="431"/>
      <c r="AY44" s="431"/>
      <c r="AZ44" s="431"/>
      <c r="BA44" s="431"/>
      <c r="BB44" s="431"/>
      <c r="BC44" s="431"/>
      <c r="BD44" s="431"/>
      <c r="BE44" s="432">
        <f>女!AG25</f>
        <v>0</v>
      </c>
      <c r="BF44" s="432"/>
      <c r="BG44" s="432"/>
      <c r="BH44" s="432"/>
      <c r="BI44" s="432"/>
      <c r="BJ44" s="425" t="str">
        <f>IF(BE44=0,"",女!O25&amp;"-"&amp;女!P25&amp;"-"&amp;女!Q25)</f>
        <v/>
      </c>
      <c r="BK44" s="425"/>
      <c r="BL44" s="425"/>
      <c r="BM44" s="425"/>
      <c r="BN44" s="425"/>
      <c r="BO44" s="425"/>
      <c r="BP44" s="425">
        <f>女!S25</f>
        <v>0</v>
      </c>
      <c r="BQ44" s="425"/>
      <c r="BR44" s="425"/>
      <c r="BS44" s="425">
        <f>女!N25</f>
        <v>0</v>
      </c>
      <c r="BT44" s="425"/>
      <c r="BU44" s="425"/>
      <c r="BV44" s="425">
        <f>女!V25</f>
        <v>0</v>
      </c>
      <c r="BW44" s="425"/>
      <c r="BX44" s="425"/>
      <c r="BY44" s="425">
        <f>女!Y25</f>
        <v>0</v>
      </c>
      <c r="BZ44" s="425"/>
      <c r="CA44" s="433"/>
      <c r="CD44" s="1"/>
      <c r="CE44" s="1"/>
      <c r="CF44" s="1"/>
      <c r="CG44" s="468" t="str">
        <f>まとめ!P28</f>
        <v>12月27日（火）泊</v>
      </c>
      <c r="CH44" s="462"/>
      <c r="CI44" s="462"/>
      <c r="CJ44" s="462"/>
      <c r="CK44" s="462"/>
      <c r="CL44" s="462"/>
      <c r="CM44" s="462"/>
      <c r="CN44" s="469"/>
      <c r="CO44" s="255">
        <f>COUNTIF(まとめ!P31:P60,"○")</f>
        <v>0</v>
      </c>
      <c r="CP44" s="256"/>
      <c r="CQ44" s="256"/>
      <c r="CR44" s="256">
        <f>COUNTIF(まとめ!Q31:Q60,"○")</f>
        <v>0</v>
      </c>
      <c r="CS44" s="256"/>
      <c r="CT44" s="256"/>
      <c r="CU44" s="256">
        <f>COUNTIF(まとめ!R31:R60,"○")</f>
        <v>0</v>
      </c>
      <c r="CV44" s="256"/>
      <c r="CW44" s="257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</row>
    <row r="45" spans="4:120" ht="15" customHeight="1" thickBot="1" x14ac:dyDescent="0.45">
      <c r="E45" s="430" t="s">
        <v>225</v>
      </c>
      <c r="F45" s="425"/>
      <c r="G45" s="425"/>
      <c r="H45" s="431" t="str">
        <f>男!AD26</f>
        <v>　</v>
      </c>
      <c r="I45" s="431"/>
      <c r="J45" s="431"/>
      <c r="K45" s="431"/>
      <c r="L45" s="431"/>
      <c r="M45" s="431"/>
      <c r="N45" s="431"/>
      <c r="O45" s="431"/>
      <c r="P45" s="444">
        <f>男!AG26</f>
        <v>0</v>
      </c>
      <c r="Q45" s="432"/>
      <c r="R45" s="432"/>
      <c r="S45" s="432"/>
      <c r="T45" s="432"/>
      <c r="U45" s="425" t="str">
        <f>IF(P45=0,"",男!O26&amp;"-"&amp;男!P26&amp;"-"&amp;男!Q26)</f>
        <v/>
      </c>
      <c r="V45" s="425"/>
      <c r="W45" s="425"/>
      <c r="X45" s="425"/>
      <c r="Y45" s="425"/>
      <c r="Z45" s="425"/>
      <c r="AA45" s="425">
        <f>男!S26</f>
        <v>0</v>
      </c>
      <c r="AB45" s="425"/>
      <c r="AC45" s="425"/>
      <c r="AD45" s="425">
        <f>男!N26</f>
        <v>0</v>
      </c>
      <c r="AE45" s="425"/>
      <c r="AF45" s="425"/>
      <c r="AG45" s="425">
        <f>男!V26</f>
        <v>0</v>
      </c>
      <c r="AH45" s="425"/>
      <c r="AI45" s="425"/>
      <c r="AJ45" s="425">
        <f>男!Y26</f>
        <v>0</v>
      </c>
      <c r="AK45" s="425"/>
      <c r="AL45" s="433"/>
      <c r="AT45" s="430" t="s">
        <v>132</v>
      </c>
      <c r="AU45" s="425"/>
      <c r="AV45" s="425"/>
      <c r="AW45" s="431" t="str">
        <f>女!AD26</f>
        <v>　</v>
      </c>
      <c r="AX45" s="431"/>
      <c r="AY45" s="431"/>
      <c r="AZ45" s="431"/>
      <c r="BA45" s="431"/>
      <c r="BB45" s="431"/>
      <c r="BC45" s="431"/>
      <c r="BD45" s="431"/>
      <c r="BE45" s="432">
        <f>女!AG26</f>
        <v>0</v>
      </c>
      <c r="BF45" s="432"/>
      <c r="BG45" s="432"/>
      <c r="BH45" s="432"/>
      <c r="BI45" s="432"/>
      <c r="BJ45" s="425" t="str">
        <f>IF(BE45=0,"",女!O26&amp;"-"&amp;女!P26&amp;"-"&amp;女!Q26)</f>
        <v/>
      </c>
      <c r="BK45" s="425"/>
      <c r="BL45" s="425"/>
      <c r="BM45" s="425"/>
      <c r="BN45" s="425"/>
      <c r="BO45" s="425"/>
      <c r="BP45" s="425">
        <f>女!S26</f>
        <v>0</v>
      </c>
      <c r="BQ45" s="425"/>
      <c r="BR45" s="425"/>
      <c r="BS45" s="425">
        <f>女!N26</f>
        <v>0</v>
      </c>
      <c r="BT45" s="425"/>
      <c r="BU45" s="425"/>
      <c r="BV45" s="425">
        <f>女!V26</f>
        <v>0</v>
      </c>
      <c r="BW45" s="425"/>
      <c r="BX45" s="425"/>
      <c r="BY45" s="425">
        <f>女!Y26</f>
        <v>0</v>
      </c>
      <c r="BZ45" s="425"/>
      <c r="CA45" s="433"/>
      <c r="CD45" s="1"/>
      <c r="CE45" s="1"/>
      <c r="CF45" s="1"/>
      <c r="CG45" s="470"/>
      <c r="CH45" s="471"/>
      <c r="CI45" s="471"/>
      <c r="CJ45" s="471"/>
      <c r="CK45" s="471"/>
      <c r="CL45" s="471"/>
      <c r="CM45" s="471"/>
      <c r="CN45" s="472"/>
      <c r="CO45" s="249"/>
      <c r="CP45" s="250"/>
      <c r="CQ45" s="250"/>
      <c r="CR45" s="250"/>
      <c r="CS45" s="250"/>
      <c r="CT45" s="250"/>
      <c r="CU45" s="250"/>
      <c r="CV45" s="250"/>
      <c r="CW45" s="251"/>
      <c r="CX45" s="1"/>
    </row>
    <row r="46" spans="4:120" ht="15" customHeight="1" x14ac:dyDescent="0.4">
      <c r="E46" s="430" t="s">
        <v>226</v>
      </c>
      <c r="F46" s="425"/>
      <c r="G46" s="425"/>
      <c r="H46" s="431" t="str">
        <f>男!AD27</f>
        <v>　</v>
      </c>
      <c r="I46" s="431"/>
      <c r="J46" s="431"/>
      <c r="K46" s="431"/>
      <c r="L46" s="431"/>
      <c r="M46" s="431"/>
      <c r="N46" s="431"/>
      <c r="O46" s="431"/>
      <c r="P46" s="444">
        <f>男!AG27</f>
        <v>0</v>
      </c>
      <c r="Q46" s="432"/>
      <c r="R46" s="432"/>
      <c r="S46" s="432"/>
      <c r="T46" s="432"/>
      <c r="U46" s="425" t="str">
        <f>IF(P46=0,"",男!O27&amp;"-"&amp;男!P27&amp;"-"&amp;男!Q27)</f>
        <v/>
      </c>
      <c r="V46" s="425"/>
      <c r="W46" s="425"/>
      <c r="X46" s="425"/>
      <c r="Y46" s="425"/>
      <c r="Z46" s="425"/>
      <c r="AA46" s="425">
        <f>男!S27</f>
        <v>0</v>
      </c>
      <c r="AB46" s="425"/>
      <c r="AC46" s="425"/>
      <c r="AD46" s="425">
        <f>男!N27</f>
        <v>0</v>
      </c>
      <c r="AE46" s="425"/>
      <c r="AF46" s="425"/>
      <c r="AG46" s="425">
        <f>男!V27</f>
        <v>0</v>
      </c>
      <c r="AH46" s="425"/>
      <c r="AI46" s="425"/>
      <c r="AJ46" s="425">
        <f>男!Y27</f>
        <v>0</v>
      </c>
      <c r="AK46" s="425"/>
      <c r="AL46" s="433"/>
      <c r="AT46" s="430" t="s">
        <v>133</v>
      </c>
      <c r="AU46" s="425"/>
      <c r="AV46" s="425"/>
      <c r="AW46" s="431" t="str">
        <f>女!AD27</f>
        <v>　</v>
      </c>
      <c r="AX46" s="431"/>
      <c r="AY46" s="431"/>
      <c r="AZ46" s="431"/>
      <c r="BA46" s="431"/>
      <c r="BB46" s="431"/>
      <c r="BC46" s="431"/>
      <c r="BD46" s="431"/>
      <c r="BE46" s="432">
        <f>女!AG27</f>
        <v>0</v>
      </c>
      <c r="BF46" s="432"/>
      <c r="BG46" s="432"/>
      <c r="BH46" s="432"/>
      <c r="BI46" s="432"/>
      <c r="BJ46" s="425" t="str">
        <f>IF(BE46=0,"",女!O27&amp;"-"&amp;女!P27&amp;"-"&amp;女!Q27)</f>
        <v/>
      </c>
      <c r="BK46" s="425"/>
      <c r="BL46" s="425"/>
      <c r="BM46" s="425"/>
      <c r="BN46" s="425"/>
      <c r="BO46" s="425"/>
      <c r="BP46" s="425">
        <f>女!S27</f>
        <v>0</v>
      </c>
      <c r="BQ46" s="425"/>
      <c r="BR46" s="425"/>
      <c r="BS46" s="425">
        <f>女!N27</f>
        <v>0</v>
      </c>
      <c r="BT46" s="425"/>
      <c r="BU46" s="425"/>
      <c r="BV46" s="425">
        <f>女!V27</f>
        <v>0</v>
      </c>
      <c r="BW46" s="425"/>
      <c r="BX46" s="425"/>
      <c r="BY46" s="425">
        <f>女!Y27</f>
        <v>0</v>
      </c>
      <c r="BZ46" s="425"/>
      <c r="CA46" s="433"/>
      <c r="CD46" s="1"/>
      <c r="CE46" s="1"/>
      <c r="CF46" s="1"/>
      <c r="CG46" s="273" t="s">
        <v>335</v>
      </c>
      <c r="CH46" s="274"/>
      <c r="CI46" s="274"/>
      <c r="CJ46" s="274"/>
      <c r="CK46" s="274"/>
      <c r="CL46" s="274"/>
      <c r="CM46" s="274"/>
      <c r="CN46" s="343"/>
      <c r="CO46" s="273">
        <f>SUM(CO40:CQ44)</f>
        <v>0</v>
      </c>
      <c r="CP46" s="274"/>
      <c r="CQ46" s="274"/>
      <c r="CR46" s="274">
        <f>SUM(CR40:CT44)</f>
        <v>0</v>
      </c>
      <c r="CS46" s="274"/>
      <c r="CT46" s="274"/>
      <c r="CU46" s="274">
        <f>SUM(CV40:CW44)</f>
        <v>0</v>
      </c>
      <c r="CV46" s="274"/>
      <c r="CW46" s="275"/>
      <c r="CX46" s="1"/>
      <c r="CY46" s="360" t="s">
        <v>334</v>
      </c>
      <c r="CZ46" s="360"/>
      <c r="DA46" s="360"/>
      <c r="DB46" s="360"/>
      <c r="DC46" s="360"/>
      <c r="DD46" s="360"/>
      <c r="DE46" s="360"/>
      <c r="DF46" s="360"/>
      <c r="DG46" s="360"/>
      <c r="DH46" s="360"/>
      <c r="DI46" s="360"/>
      <c r="DJ46" s="1"/>
      <c r="DK46" s="1"/>
      <c r="DL46" s="1"/>
      <c r="DM46" s="1"/>
      <c r="DN46" s="1"/>
      <c r="DO46" s="1"/>
      <c r="DP46" s="1"/>
    </row>
    <row r="47" spans="4:120" ht="15" customHeight="1" thickBot="1" x14ac:dyDescent="0.45">
      <c r="E47" s="430" t="s">
        <v>227</v>
      </c>
      <c r="F47" s="425"/>
      <c r="G47" s="425"/>
      <c r="H47" s="431" t="str">
        <f>男!AD28</f>
        <v>　</v>
      </c>
      <c r="I47" s="431"/>
      <c r="J47" s="431"/>
      <c r="K47" s="431"/>
      <c r="L47" s="431"/>
      <c r="M47" s="431"/>
      <c r="N47" s="431"/>
      <c r="O47" s="431"/>
      <c r="P47" s="444">
        <f>男!AG28</f>
        <v>0</v>
      </c>
      <c r="Q47" s="432"/>
      <c r="R47" s="432"/>
      <c r="S47" s="432"/>
      <c r="T47" s="432"/>
      <c r="U47" s="425" t="str">
        <f>IF(P47=0,"",男!O28&amp;"-"&amp;男!P28&amp;"-"&amp;男!Q28)</f>
        <v/>
      </c>
      <c r="V47" s="425"/>
      <c r="W47" s="425"/>
      <c r="X47" s="425"/>
      <c r="Y47" s="425"/>
      <c r="Z47" s="425"/>
      <c r="AA47" s="425">
        <f>男!S28</f>
        <v>0</v>
      </c>
      <c r="AB47" s="425"/>
      <c r="AC47" s="425"/>
      <c r="AD47" s="425">
        <f>男!N28</f>
        <v>0</v>
      </c>
      <c r="AE47" s="425"/>
      <c r="AF47" s="425"/>
      <c r="AG47" s="425">
        <f>男!V28</f>
        <v>0</v>
      </c>
      <c r="AH47" s="425"/>
      <c r="AI47" s="425"/>
      <c r="AJ47" s="425">
        <f>男!Y28</f>
        <v>0</v>
      </c>
      <c r="AK47" s="425"/>
      <c r="AL47" s="433"/>
      <c r="AT47" s="426" t="s">
        <v>134</v>
      </c>
      <c r="AU47" s="410"/>
      <c r="AV47" s="410"/>
      <c r="AW47" s="427" t="str">
        <f>女!AD28</f>
        <v>　</v>
      </c>
      <c r="AX47" s="427"/>
      <c r="AY47" s="427"/>
      <c r="AZ47" s="427"/>
      <c r="BA47" s="427"/>
      <c r="BB47" s="427"/>
      <c r="BC47" s="427"/>
      <c r="BD47" s="427"/>
      <c r="BE47" s="428">
        <f>女!AG28</f>
        <v>0</v>
      </c>
      <c r="BF47" s="428"/>
      <c r="BG47" s="428"/>
      <c r="BH47" s="428"/>
      <c r="BI47" s="428"/>
      <c r="BJ47" s="410" t="str">
        <f>IF(BE47=0,"",女!O28&amp;"-"&amp;女!P28&amp;"-"&amp;女!Q28)</f>
        <v/>
      </c>
      <c r="BK47" s="410"/>
      <c r="BL47" s="410"/>
      <c r="BM47" s="410"/>
      <c r="BN47" s="410"/>
      <c r="BO47" s="410"/>
      <c r="BP47" s="410">
        <f>女!S28</f>
        <v>0</v>
      </c>
      <c r="BQ47" s="410"/>
      <c r="BR47" s="410"/>
      <c r="BS47" s="410">
        <f>女!N28</f>
        <v>0</v>
      </c>
      <c r="BT47" s="410"/>
      <c r="BU47" s="410"/>
      <c r="BV47" s="410">
        <f>女!V28</f>
        <v>0</v>
      </c>
      <c r="BW47" s="410"/>
      <c r="BX47" s="410"/>
      <c r="BY47" s="410">
        <f>女!Y28</f>
        <v>0</v>
      </c>
      <c r="BZ47" s="410"/>
      <c r="CA47" s="429"/>
      <c r="CD47" s="1"/>
      <c r="CE47" s="1"/>
      <c r="CF47" s="1"/>
      <c r="CG47" s="255"/>
      <c r="CH47" s="256"/>
      <c r="CI47" s="256"/>
      <c r="CJ47" s="256"/>
      <c r="CK47" s="256"/>
      <c r="CL47" s="256"/>
      <c r="CM47" s="256"/>
      <c r="CN47" s="379"/>
      <c r="CO47" s="255"/>
      <c r="CP47" s="256"/>
      <c r="CQ47" s="256"/>
      <c r="CR47" s="256"/>
      <c r="CS47" s="256"/>
      <c r="CT47" s="256"/>
      <c r="CU47" s="256"/>
      <c r="CV47" s="256"/>
      <c r="CW47" s="257"/>
      <c r="CX47" s="1"/>
      <c r="CY47" s="360"/>
      <c r="CZ47" s="360"/>
      <c r="DA47" s="360"/>
      <c r="DB47" s="360"/>
      <c r="DC47" s="360"/>
      <c r="DD47" s="360"/>
      <c r="DE47" s="360"/>
      <c r="DF47" s="360"/>
      <c r="DG47" s="360"/>
      <c r="DH47" s="360"/>
      <c r="DI47" s="360"/>
      <c r="DJ47" s="1"/>
      <c r="DK47" s="1"/>
      <c r="DL47" s="1"/>
      <c r="DM47" s="1"/>
      <c r="DN47" s="1"/>
      <c r="DO47" s="1"/>
      <c r="DP47" s="1"/>
    </row>
    <row r="48" spans="4:120" ht="15" customHeight="1" x14ac:dyDescent="0.4">
      <c r="E48" s="430" t="s">
        <v>228</v>
      </c>
      <c r="F48" s="425"/>
      <c r="G48" s="425"/>
      <c r="H48" s="431" t="str">
        <f>男!AD29</f>
        <v>　</v>
      </c>
      <c r="I48" s="431"/>
      <c r="J48" s="431"/>
      <c r="K48" s="431"/>
      <c r="L48" s="431"/>
      <c r="M48" s="431"/>
      <c r="N48" s="431"/>
      <c r="O48" s="431"/>
      <c r="P48" s="444">
        <f>男!AG29</f>
        <v>0</v>
      </c>
      <c r="Q48" s="432"/>
      <c r="R48" s="432"/>
      <c r="S48" s="432"/>
      <c r="T48" s="432"/>
      <c r="U48" s="425" t="str">
        <f>IF(P48=0,"",男!O29&amp;"-"&amp;男!P29&amp;"-"&amp;男!Q29)</f>
        <v/>
      </c>
      <c r="V48" s="425"/>
      <c r="W48" s="425"/>
      <c r="X48" s="425"/>
      <c r="Y48" s="425"/>
      <c r="Z48" s="425"/>
      <c r="AA48" s="425">
        <f>男!S29</f>
        <v>0</v>
      </c>
      <c r="AB48" s="425"/>
      <c r="AC48" s="425"/>
      <c r="AD48" s="425">
        <f>男!N29</f>
        <v>0</v>
      </c>
      <c r="AE48" s="425"/>
      <c r="AF48" s="425"/>
      <c r="AG48" s="425">
        <f>男!V29</f>
        <v>0</v>
      </c>
      <c r="AH48" s="425"/>
      <c r="AI48" s="425"/>
      <c r="AJ48" s="425">
        <f>男!Y29</f>
        <v>0</v>
      </c>
      <c r="AK48" s="425"/>
      <c r="AL48" s="433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D48" s="1"/>
      <c r="CE48" s="1"/>
      <c r="CF48" s="1"/>
      <c r="CG48" s="255" t="s">
        <v>336</v>
      </c>
      <c r="CH48" s="256"/>
      <c r="CI48" s="256"/>
      <c r="CJ48" s="256"/>
      <c r="CK48" s="256"/>
      <c r="CL48" s="256"/>
      <c r="CM48" s="256"/>
      <c r="CN48" s="379"/>
      <c r="CO48" s="477">
        <f>CO46*CO39</f>
        <v>0</v>
      </c>
      <c r="CP48" s="473"/>
      <c r="CQ48" s="473"/>
      <c r="CR48" s="473">
        <f>CR46*CR39</f>
        <v>0</v>
      </c>
      <c r="CS48" s="473"/>
      <c r="CT48" s="473"/>
      <c r="CU48" s="473">
        <f>CU46*CU39</f>
        <v>0</v>
      </c>
      <c r="CV48" s="473"/>
      <c r="CW48" s="474"/>
      <c r="CX48" s="1"/>
      <c r="CY48" s="1"/>
      <c r="CZ48" s="1"/>
      <c r="DA48" s="1"/>
      <c r="DB48" s="1"/>
      <c r="DC48" s="1"/>
      <c r="DD48" s="360" t="s">
        <v>333</v>
      </c>
      <c r="DE48" s="360"/>
      <c r="DF48" s="360"/>
      <c r="DG48" s="360"/>
      <c r="DH48" s="360"/>
      <c r="DI48" s="479">
        <f>CO39*CO46+CR39*CR46+CU39*CU46</f>
        <v>0</v>
      </c>
      <c r="DJ48" s="479"/>
      <c r="DK48" s="479"/>
      <c r="DL48" s="479"/>
      <c r="DM48" s="479"/>
      <c r="DN48" s="479"/>
      <c r="DO48" s="360" t="s">
        <v>87</v>
      </c>
      <c r="DP48" s="360"/>
    </row>
    <row r="49" spans="5:120" ht="15" customHeight="1" thickBot="1" x14ac:dyDescent="0.45">
      <c r="E49" s="426" t="s">
        <v>229</v>
      </c>
      <c r="F49" s="410"/>
      <c r="G49" s="410"/>
      <c r="H49" s="427" t="str">
        <f>男!AD30</f>
        <v>　</v>
      </c>
      <c r="I49" s="427"/>
      <c r="J49" s="427"/>
      <c r="K49" s="427"/>
      <c r="L49" s="427"/>
      <c r="M49" s="427"/>
      <c r="N49" s="427"/>
      <c r="O49" s="427"/>
      <c r="P49" s="447">
        <f>男!AG30</f>
        <v>0</v>
      </c>
      <c r="Q49" s="428"/>
      <c r="R49" s="428"/>
      <c r="S49" s="428"/>
      <c r="T49" s="428"/>
      <c r="U49" s="410" t="str">
        <f>IF(P49=0,"",男!O30&amp;"-"&amp;男!P30&amp;"-"&amp;男!Q30)</f>
        <v/>
      </c>
      <c r="V49" s="410"/>
      <c r="W49" s="410"/>
      <c r="X49" s="410"/>
      <c r="Y49" s="410"/>
      <c r="Z49" s="410"/>
      <c r="AA49" s="410">
        <f>男!S30</f>
        <v>0</v>
      </c>
      <c r="AB49" s="410"/>
      <c r="AC49" s="410"/>
      <c r="AD49" s="410">
        <f>男!N30</f>
        <v>0</v>
      </c>
      <c r="AE49" s="410"/>
      <c r="AF49" s="410"/>
      <c r="AG49" s="410">
        <f>男!V30</f>
        <v>0</v>
      </c>
      <c r="AH49" s="410"/>
      <c r="AI49" s="410"/>
      <c r="AJ49" s="410">
        <f>男!Y30</f>
        <v>0</v>
      </c>
      <c r="AK49" s="410"/>
      <c r="AL49" s="429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D49" s="1"/>
      <c r="CE49" s="1"/>
      <c r="CF49" s="1"/>
      <c r="CG49" s="249"/>
      <c r="CH49" s="250"/>
      <c r="CI49" s="250"/>
      <c r="CJ49" s="250"/>
      <c r="CK49" s="250"/>
      <c r="CL49" s="250"/>
      <c r="CM49" s="250"/>
      <c r="CN49" s="344"/>
      <c r="CO49" s="478"/>
      <c r="CP49" s="475"/>
      <c r="CQ49" s="475"/>
      <c r="CR49" s="475"/>
      <c r="CS49" s="475"/>
      <c r="CT49" s="475"/>
      <c r="CU49" s="475"/>
      <c r="CV49" s="475"/>
      <c r="CW49" s="476"/>
      <c r="CX49" s="145"/>
      <c r="CY49" s="1"/>
      <c r="CZ49" s="1"/>
      <c r="DA49" s="1"/>
      <c r="DB49" s="1"/>
      <c r="DC49" s="1"/>
      <c r="DD49" s="360"/>
      <c r="DE49" s="360"/>
      <c r="DF49" s="360"/>
      <c r="DG49" s="360"/>
      <c r="DH49" s="360"/>
      <c r="DI49" s="479"/>
      <c r="DJ49" s="479"/>
      <c r="DK49" s="479"/>
      <c r="DL49" s="479"/>
      <c r="DM49" s="479"/>
      <c r="DN49" s="479"/>
      <c r="DO49" s="360"/>
      <c r="DP49" s="360"/>
    </row>
    <row r="50" spans="5:120" ht="15" customHeight="1" x14ac:dyDescent="0.4">
      <c r="BP50"/>
      <c r="BQ50"/>
      <c r="BR50"/>
      <c r="CD50" s="1"/>
    </row>
    <row r="51" spans="5:120" ht="15" hidden="1" customHeight="1" x14ac:dyDescent="0.4"/>
    <row r="52" spans="5:120" ht="15" hidden="1" customHeight="1" x14ac:dyDescent="0.4"/>
    <row r="53" spans="5:120" ht="15" hidden="1" customHeight="1" x14ac:dyDescent="0.4"/>
    <row r="54" spans="5:120" ht="15" hidden="1" customHeight="1" x14ac:dyDescent="0.4"/>
    <row r="55" spans="5:120" ht="15" hidden="1" customHeight="1" x14ac:dyDescent="0.4"/>
    <row r="56" spans="5:120" ht="15" hidden="1" customHeight="1" x14ac:dyDescent="0.4"/>
    <row r="57" spans="5:120" ht="15" hidden="1" customHeight="1" x14ac:dyDescent="0.4"/>
    <row r="58" spans="5:120" ht="15" hidden="1" customHeight="1" x14ac:dyDescent="0.4"/>
    <row r="59" spans="5:120" ht="15" hidden="1" customHeight="1" x14ac:dyDescent="0.4"/>
    <row r="60" spans="5:120" ht="15" hidden="1" customHeight="1" x14ac:dyDescent="0.4"/>
    <row r="61" spans="5:120" ht="15" hidden="1" customHeight="1" x14ac:dyDescent="0.4"/>
    <row r="62" spans="5:120" ht="12.6" hidden="1" customHeight="1" x14ac:dyDescent="0.4"/>
    <row r="63" spans="5:120" ht="12.6" hidden="1" customHeight="1" x14ac:dyDescent="0.4"/>
    <row r="64" spans="5:120" ht="12.6" hidden="1" customHeight="1" x14ac:dyDescent="0.4"/>
    <row r="65" ht="12.6" hidden="1" customHeight="1" x14ac:dyDescent="0.4"/>
    <row r="66" ht="12.6" hidden="1" customHeight="1" x14ac:dyDescent="0.4"/>
    <row r="67" ht="12.6" hidden="1" customHeight="1" x14ac:dyDescent="0.4"/>
    <row r="68" ht="12.6" hidden="1" customHeight="1" x14ac:dyDescent="0.4"/>
    <row r="69" ht="12.6" hidden="1" customHeight="1" x14ac:dyDescent="0.4"/>
    <row r="70" ht="12.6" hidden="1" customHeight="1" x14ac:dyDescent="0.4"/>
    <row r="71" ht="12.6" hidden="1" customHeight="1" x14ac:dyDescent="0.4"/>
    <row r="72" ht="12.6" hidden="1" customHeight="1" x14ac:dyDescent="0.4"/>
    <row r="73" ht="12.6" hidden="1" customHeight="1" x14ac:dyDescent="0.4"/>
    <row r="74" ht="12.6" hidden="1" customHeight="1" x14ac:dyDescent="0.4"/>
    <row r="75" ht="12.6" hidden="1" customHeight="1" x14ac:dyDescent="0.4"/>
    <row r="76" ht="12.6" hidden="1" customHeight="1" x14ac:dyDescent="0.4"/>
    <row r="77" ht="12.6" hidden="1" customHeight="1" x14ac:dyDescent="0.4"/>
    <row r="78" ht="12.6" hidden="1" customHeight="1" x14ac:dyDescent="0.4"/>
    <row r="79" ht="12.6" hidden="1" customHeight="1" x14ac:dyDescent="0.4"/>
    <row r="80" ht="12.6" hidden="1" customHeight="1" x14ac:dyDescent="0.4"/>
    <row r="81" ht="12.6" hidden="1" customHeight="1" x14ac:dyDescent="0.4"/>
    <row r="82" ht="12.6" hidden="1" customHeight="1" x14ac:dyDescent="0.4"/>
    <row r="83" ht="12.6" hidden="1" customHeight="1" x14ac:dyDescent="0.4"/>
    <row r="84" ht="12.6" hidden="1" customHeight="1" x14ac:dyDescent="0.4"/>
    <row r="85" ht="12.6" hidden="1" customHeight="1" x14ac:dyDescent="0.4"/>
    <row r="86" ht="12.6" hidden="1" customHeight="1" x14ac:dyDescent="0.4"/>
    <row r="87" ht="12.6" hidden="1" customHeight="1" x14ac:dyDescent="0.4"/>
    <row r="88" ht="12.6" hidden="1" customHeight="1" x14ac:dyDescent="0.4"/>
    <row r="89" ht="12.6" hidden="1" customHeight="1" x14ac:dyDescent="0.4"/>
    <row r="90" ht="12.6" hidden="1" customHeight="1" x14ac:dyDescent="0.4"/>
    <row r="91" ht="12.6" hidden="1" customHeight="1" x14ac:dyDescent="0.4"/>
    <row r="92" ht="12.6" hidden="1" customHeight="1" x14ac:dyDescent="0.4"/>
    <row r="93" ht="12.6" hidden="1" customHeight="1" x14ac:dyDescent="0.4"/>
    <row r="94" ht="12.6" hidden="1" customHeight="1" x14ac:dyDescent="0.4"/>
    <row r="95" ht="12.6" hidden="1" customHeight="1" x14ac:dyDescent="0.4"/>
    <row r="96" ht="12.6" hidden="1" customHeight="1" x14ac:dyDescent="0.4"/>
    <row r="97" ht="12.6" hidden="1" customHeight="1" x14ac:dyDescent="0.4"/>
    <row r="98" ht="12.6" hidden="1" customHeight="1" x14ac:dyDescent="0.4"/>
    <row r="99" ht="12.6" hidden="1" customHeight="1" x14ac:dyDescent="0.4"/>
    <row r="100" ht="12.6" hidden="1" customHeight="1" x14ac:dyDescent="0.4"/>
    <row r="101" ht="12.6" hidden="1" customHeight="1" x14ac:dyDescent="0.4"/>
    <row r="102" ht="12.6" hidden="1" customHeight="1" x14ac:dyDescent="0.4"/>
    <row r="103" ht="12.6" hidden="1" customHeight="1" x14ac:dyDescent="0.4"/>
    <row r="104" ht="12.6" hidden="1" customHeight="1" x14ac:dyDescent="0.4"/>
    <row r="105" ht="12.6" hidden="1" customHeight="1" x14ac:dyDescent="0.4"/>
    <row r="106" ht="12.6" hidden="1" customHeight="1" x14ac:dyDescent="0.4"/>
    <row r="107" ht="12.6" hidden="1" customHeight="1" x14ac:dyDescent="0.4"/>
    <row r="108" ht="12.6" hidden="1" customHeight="1" x14ac:dyDescent="0.4"/>
    <row r="109" ht="12.6" hidden="1" customHeight="1" x14ac:dyDescent="0.4"/>
    <row r="110" ht="12.6" hidden="1" customHeight="1" x14ac:dyDescent="0.4"/>
    <row r="111" ht="12.6" hidden="1" customHeight="1" x14ac:dyDescent="0.4"/>
    <row r="112" ht="12.6" hidden="1" customHeight="1" x14ac:dyDescent="0.4"/>
    <row r="113" ht="12.6" hidden="1" customHeight="1" x14ac:dyDescent="0.4"/>
    <row r="114" ht="12.6" hidden="1" customHeight="1" x14ac:dyDescent="0.4"/>
    <row r="115" ht="12.6" hidden="1" customHeight="1" x14ac:dyDescent="0.4"/>
    <row r="116" ht="12.6" hidden="1" customHeight="1" x14ac:dyDescent="0.4"/>
    <row r="117" ht="12.6" hidden="1" customHeight="1" x14ac:dyDescent="0.4"/>
    <row r="118" ht="12.6" hidden="1" customHeight="1" x14ac:dyDescent="0.4"/>
    <row r="119" ht="12.6" hidden="1" customHeight="1" x14ac:dyDescent="0.4"/>
    <row r="120" ht="12.6" hidden="1" customHeight="1" x14ac:dyDescent="0.4"/>
    <row r="121" ht="12.6" hidden="1" customHeight="1" x14ac:dyDescent="0.4"/>
    <row r="122" ht="12.6" hidden="1" customHeight="1" x14ac:dyDescent="0.4"/>
    <row r="123" ht="12.6" hidden="1" customHeight="1" x14ac:dyDescent="0.4"/>
    <row r="124" ht="12.6" hidden="1" customHeight="1" x14ac:dyDescent="0.4"/>
    <row r="125" ht="12.6" hidden="1" customHeight="1" x14ac:dyDescent="0.4"/>
    <row r="126" ht="12.6" hidden="1" customHeight="1" x14ac:dyDescent="0.4"/>
    <row r="127" ht="12.6" hidden="1" customHeight="1" x14ac:dyDescent="0.4"/>
    <row r="128" ht="12.6" hidden="1" customHeight="1" x14ac:dyDescent="0.4"/>
    <row r="129" ht="12.6" hidden="1" customHeight="1" x14ac:dyDescent="0.4"/>
    <row r="130" ht="12.6" hidden="1" customHeight="1" x14ac:dyDescent="0.4"/>
    <row r="131" ht="12.6" hidden="1" customHeight="1" x14ac:dyDescent="0.4"/>
    <row r="132" ht="12.6" hidden="1" customHeight="1" x14ac:dyDescent="0.4"/>
    <row r="133" ht="12.6" hidden="1" customHeight="1" x14ac:dyDescent="0.4"/>
    <row r="134" ht="12.6" hidden="1" customHeight="1" x14ac:dyDescent="0.4"/>
    <row r="135" ht="12.6" hidden="1" customHeight="1" x14ac:dyDescent="0.4"/>
    <row r="136" ht="12.6" hidden="1" customHeight="1" x14ac:dyDescent="0.4"/>
    <row r="137" ht="12.6" hidden="1" customHeight="1" x14ac:dyDescent="0.4"/>
    <row r="138" ht="12.6" hidden="1" customHeight="1" x14ac:dyDescent="0.4"/>
    <row r="139" ht="12.6" hidden="1" customHeight="1" x14ac:dyDescent="0.4"/>
    <row r="140" ht="12.6" hidden="1" customHeight="1" x14ac:dyDescent="0.4"/>
    <row r="141" ht="12.6" hidden="1" customHeight="1" x14ac:dyDescent="0.4"/>
    <row r="142" ht="12.6" hidden="1" customHeight="1" x14ac:dyDescent="0.4"/>
    <row r="143" ht="12.6" hidden="1" customHeight="1" x14ac:dyDescent="0.4"/>
    <row r="144" ht="12.6" hidden="1" customHeight="1" x14ac:dyDescent="0.4"/>
    <row r="145" ht="12.6" hidden="1" customHeight="1" x14ac:dyDescent="0.4"/>
    <row r="146" ht="12.6" hidden="1" customHeight="1" x14ac:dyDescent="0.4"/>
    <row r="147" ht="12.6" hidden="1" customHeight="1" x14ac:dyDescent="0.4"/>
    <row r="148" ht="12.6" hidden="1" customHeight="1" x14ac:dyDescent="0.4"/>
    <row r="149" ht="12.6" hidden="1" customHeight="1" x14ac:dyDescent="0.4"/>
    <row r="150" ht="12.6" hidden="1" customHeight="1" x14ac:dyDescent="0.4"/>
    <row r="151" ht="12.6" hidden="1" customHeight="1" x14ac:dyDescent="0.4"/>
    <row r="152" ht="12.6" hidden="1" customHeight="1" x14ac:dyDescent="0.4"/>
    <row r="153" ht="12.6" hidden="1" customHeight="1" x14ac:dyDescent="0.4"/>
    <row r="154" ht="12.6" hidden="1" customHeight="1" x14ac:dyDescent="0.4"/>
    <row r="155" ht="12.6" hidden="1" customHeight="1" x14ac:dyDescent="0.4"/>
    <row r="156" ht="12.6" hidden="1" customHeight="1" x14ac:dyDescent="0.4"/>
    <row r="157" ht="12.6" hidden="1" customHeight="1" x14ac:dyDescent="0.4"/>
    <row r="158" ht="12.6" hidden="1" customHeight="1" x14ac:dyDescent="0.4"/>
    <row r="159" ht="12.6" hidden="1" customHeight="1" x14ac:dyDescent="0.4"/>
    <row r="160" ht="12.6" hidden="1" customHeight="1" x14ac:dyDescent="0.4"/>
    <row r="161" ht="12.6" hidden="1" customHeight="1" x14ac:dyDescent="0.4"/>
    <row r="162" ht="12.6" hidden="1" customHeight="1" x14ac:dyDescent="0.4"/>
    <row r="163" ht="12.6" hidden="1" customHeight="1" x14ac:dyDescent="0.4"/>
    <row r="164" ht="12.6" hidden="1" customHeight="1" x14ac:dyDescent="0.4"/>
    <row r="165" ht="12.6" hidden="1" customHeight="1" x14ac:dyDescent="0.4"/>
    <row r="166" ht="12.6" hidden="1" customHeight="1" x14ac:dyDescent="0.4"/>
    <row r="167" ht="12.6" hidden="1" customHeight="1" x14ac:dyDescent="0.4"/>
    <row r="168" ht="12.6" hidden="1" customHeight="1" x14ac:dyDescent="0.4"/>
    <row r="169" ht="12.6" hidden="1" customHeight="1" x14ac:dyDescent="0.4"/>
    <row r="170" ht="12.6" hidden="1" customHeight="1" x14ac:dyDescent="0.4"/>
    <row r="171" ht="12.6" hidden="1" customHeight="1" x14ac:dyDescent="0.4"/>
    <row r="172" ht="12.6" hidden="1" customHeight="1" x14ac:dyDescent="0.4"/>
    <row r="173" ht="12.6" hidden="1" customHeight="1" x14ac:dyDescent="0.4"/>
    <row r="174" ht="12.6" hidden="1" customHeight="1" x14ac:dyDescent="0.4"/>
    <row r="175" ht="12.6" hidden="1" customHeight="1" x14ac:dyDescent="0.4"/>
    <row r="176" ht="12.6" hidden="1" customHeight="1" x14ac:dyDescent="0.4"/>
    <row r="177" ht="12.6" hidden="1" customHeight="1" x14ac:dyDescent="0.4"/>
    <row r="178" ht="12.6" hidden="1" customHeight="1" x14ac:dyDescent="0.4"/>
    <row r="179" ht="12.6" hidden="1" customHeight="1" x14ac:dyDescent="0.4"/>
    <row r="180" ht="12.6" hidden="1" customHeight="1" x14ac:dyDescent="0.4"/>
    <row r="181" ht="12.6" hidden="1" customHeight="1" x14ac:dyDescent="0.4"/>
    <row r="182" ht="12.6" hidden="1" customHeight="1" x14ac:dyDescent="0.4"/>
    <row r="183" ht="12.6" hidden="1" customHeight="1" x14ac:dyDescent="0.4"/>
    <row r="184" ht="12.6" hidden="1" customHeight="1" x14ac:dyDescent="0.4"/>
    <row r="185" ht="12.6" hidden="1" customHeight="1" x14ac:dyDescent="0.4"/>
    <row r="186" ht="12.6" hidden="1" customHeight="1" x14ac:dyDescent="0.4"/>
    <row r="187" ht="12.6" hidden="1" customHeight="1" x14ac:dyDescent="0.4"/>
    <row r="188" ht="12.6" hidden="1" customHeight="1" x14ac:dyDescent="0.4"/>
    <row r="189" ht="12.6" hidden="1" customHeight="1" x14ac:dyDescent="0.4"/>
    <row r="190" ht="12.6" hidden="1" customHeight="1" x14ac:dyDescent="0.4"/>
    <row r="191" ht="12.6" hidden="1" customHeight="1" x14ac:dyDescent="0.4"/>
    <row r="192" ht="12.6" hidden="1" customHeight="1" x14ac:dyDescent="0.4"/>
    <row r="193" ht="12.6" hidden="1" customHeight="1" x14ac:dyDescent="0.4"/>
    <row r="194" ht="12.6" hidden="1" customHeight="1" x14ac:dyDescent="0.4"/>
    <row r="195" ht="12.6" hidden="1" customHeight="1" x14ac:dyDescent="0.4"/>
    <row r="196" ht="12.6" hidden="1" customHeight="1" x14ac:dyDescent="0.4"/>
    <row r="197" ht="12.6" hidden="1" customHeight="1" x14ac:dyDescent="0.4"/>
    <row r="198" ht="12.6" hidden="1" customHeight="1" x14ac:dyDescent="0.4"/>
    <row r="199" ht="12.6" hidden="1" customHeight="1" x14ac:dyDescent="0.4"/>
    <row r="200" ht="12.6" hidden="1" customHeight="1" x14ac:dyDescent="0.4"/>
    <row r="201" ht="12.6" hidden="1" customHeight="1" x14ac:dyDescent="0.4"/>
    <row r="202" ht="12.6" hidden="1" customHeight="1" x14ac:dyDescent="0.4"/>
    <row r="203" ht="12.6" hidden="1" customHeight="1" x14ac:dyDescent="0.4"/>
    <row r="204" ht="12.6" hidden="1" customHeight="1" x14ac:dyDescent="0.4"/>
    <row r="205" ht="12.6" hidden="1" customHeight="1" x14ac:dyDescent="0.4"/>
    <row r="206" ht="12.6" hidden="1" customHeight="1" x14ac:dyDescent="0.4"/>
    <row r="207" ht="12.6" hidden="1" customHeight="1" x14ac:dyDescent="0.4"/>
    <row r="208" ht="12.6" hidden="1" customHeight="1" x14ac:dyDescent="0.4"/>
    <row r="209" ht="12.6" hidden="1" customHeight="1" x14ac:dyDescent="0.4"/>
    <row r="210" ht="12.6" hidden="1" customHeight="1" x14ac:dyDescent="0.4"/>
    <row r="211" ht="12.6" hidden="1" customHeight="1" x14ac:dyDescent="0.4"/>
    <row r="212" ht="12.6" hidden="1" customHeight="1" x14ac:dyDescent="0.4"/>
    <row r="213" ht="12.6" hidden="1" customHeight="1" x14ac:dyDescent="0.4"/>
    <row r="214" ht="12.6" hidden="1" customHeight="1" x14ac:dyDescent="0.4"/>
    <row r="215" ht="12.6" hidden="1" customHeight="1" x14ac:dyDescent="0.4"/>
    <row r="216" ht="12.6" hidden="1" customHeight="1" x14ac:dyDescent="0.4"/>
    <row r="217" ht="12.6" hidden="1" customHeight="1" x14ac:dyDescent="0.4"/>
    <row r="218" ht="12.6" hidden="1" customHeight="1" x14ac:dyDescent="0.4"/>
    <row r="219" ht="12.6" hidden="1" customHeight="1" x14ac:dyDescent="0.4"/>
    <row r="220" ht="12.6" hidden="1" customHeight="1" x14ac:dyDescent="0.4"/>
    <row r="221" ht="12.6" hidden="1" customHeight="1" x14ac:dyDescent="0.4"/>
    <row r="222" ht="12.6" hidden="1" customHeight="1" x14ac:dyDescent="0.4"/>
    <row r="223" ht="12.6" hidden="1" customHeight="1" x14ac:dyDescent="0.4"/>
    <row r="224" ht="12.6" hidden="1" customHeight="1" x14ac:dyDescent="0.4"/>
    <row r="225" ht="12.6" hidden="1" customHeight="1" x14ac:dyDescent="0.4"/>
    <row r="226" ht="12.6" hidden="1" customHeight="1" x14ac:dyDescent="0.4"/>
    <row r="227" ht="12.6" hidden="1" customHeight="1" x14ac:dyDescent="0.4"/>
    <row r="228" ht="12.6" hidden="1" customHeight="1" x14ac:dyDescent="0.4"/>
    <row r="229" ht="12.6" hidden="1" customHeight="1" x14ac:dyDescent="0.4"/>
    <row r="230" ht="12.6" hidden="1" customHeight="1" x14ac:dyDescent="0.4"/>
    <row r="231" ht="12.6" hidden="1" customHeight="1" x14ac:dyDescent="0.4"/>
    <row r="232" ht="12.6" hidden="1" customHeight="1" x14ac:dyDescent="0.4"/>
    <row r="233" ht="12.6" hidden="1" customHeight="1" x14ac:dyDescent="0.4"/>
    <row r="234" ht="12.6" hidden="1" customHeight="1" x14ac:dyDescent="0.4"/>
    <row r="235" ht="12.6" hidden="1" customHeight="1" x14ac:dyDescent="0.4"/>
    <row r="236" ht="12.6" hidden="1" customHeight="1" x14ac:dyDescent="0.4"/>
    <row r="237" ht="12.6" hidden="1" customHeight="1" x14ac:dyDescent="0.4"/>
    <row r="238" ht="12.6" hidden="1" customHeight="1" x14ac:dyDescent="0.4"/>
    <row r="239" ht="12.6" hidden="1" customHeight="1" x14ac:dyDescent="0.4"/>
    <row r="240" ht="12.6" hidden="1" customHeight="1" x14ac:dyDescent="0.4"/>
    <row r="241" ht="12.6" hidden="1" customHeight="1" x14ac:dyDescent="0.4"/>
    <row r="242" ht="12.6" hidden="1" customHeight="1" x14ac:dyDescent="0.4"/>
    <row r="243" ht="12.6" hidden="1" customHeight="1" x14ac:dyDescent="0.4"/>
    <row r="244" ht="12.6" hidden="1" customHeight="1" x14ac:dyDescent="0.4"/>
    <row r="245" ht="12.6" hidden="1" customHeight="1" x14ac:dyDescent="0.4"/>
    <row r="246" ht="12.6" hidden="1" customHeight="1" x14ac:dyDescent="0.4"/>
    <row r="247" ht="12.6" hidden="1" customHeight="1" x14ac:dyDescent="0.4"/>
    <row r="248" ht="12.6" hidden="1" customHeight="1" x14ac:dyDescent="0.4"/>
    <row r="249" ht="12.6" hidden="1" customHeight="1" x14ac:dyDescent="0.4"/>
    <row r="250" ht="12.6" hidden="1" customHeight="1" x14ac:dyDescent="0.4"/>
    <row r="251" ht="12.6" hidden="1" customHeight="1" x14ac:dyDescent="0.4"/>
    <row r="252" ht="12.6" hidden="1" customHeight="1" x14ac:dyDescent="0.4"/>
    <row r="253" ht="12.6" hidden="1" customHeight="1" x14ac:dyDescent="0.4"/>
    <row r="254" ht="12.6" hidden="1" customHeight="1" x14ac:dyDescent="0.4"/>
    <row r="255" ht="12.6" hidden="1" customHeight="1" x14ac:dyDescent="0.4"/>
    <row r="256" ht="12.6" hidden="1" customHeight="1" x14ac:dyDescent="0.4"/>
    <row r="257" ht="12.6" hidden="1" customHeight="1" x14ac:dyDescent="0.4"/>
    <row r="258" ht="12.6" hidden="1" customHeight="1" x14ac:dyDescent="0.4"/>
    <row r="259" ht="12.6" hidden="1" customHeight="1" x14ac:dyDescent="0.4"/>
    <row r="260" ht="12.6" hidden="1" customHeight="1" x14ac:dyDescent="0.4"/>
    <row r="261" ht="12.6" hidden="1" customHeight="1" x14ac:dyDescent="0.4"/>
    <row r="262" ht="12.6" hidden="1" customHeight="1" x14ac:dyDescent="0.4"/>
    <row r="263" ht="12.6" hidden="1" customHeight="1" x14ac:dyDescent="0.4"/>
    <row r="264" ht="12.6" hidden="1" customHeight="1" x14ac:dyDescent="0.4"/>
    <row r="265" ht="12.6" hidden="1" customHeight="1" x14ac:dyDescent="0.4"/>
    <row r="266" ht="12.6" hidden="1" customHeight="1" x14ac:dyDescent="0.4"/>
    <row r="267" ht="12.6" hidden="1" customHeight="1" x14ac:dyDescent="0.4"/>
    <row r="268" ht="12.6" hidden="1" customHeight="1" x14ac:dyDescent="0.4"/>
    <row r="269" ht="12.6" hidden="1" customHeight="1" x14ac:dyDescent="0.4"/>
    <row r="270" ht="12.6" hidden="1" customHeight="1" x14ac:dyDescent="0.4"/>
    <row r="271" ht="12.6" hidden="1" customHeight="1" x14ac:dyDescent="0.4"/>
    <row r="272" ht="12.6" hidden="1" customHeight="1" x14ac:dyDescent="0.4"/>
    <row r="273" ht="12.6" hidden="1" customHeight="1" x14ac:dyDescent="0.4"/>
    <row r="274" ht="12.6" hidden="1" customHeight="1" x14ac:dyDescent="0.4"/>
    <row r="275" ht="12.6" hidden="1" customHeight="1" x14ac:dyDescent="0.4"/>
    <row r="276" ht="12.6" hidden="1" customHeight="1" x14ac:dyDescent="0.4"/>
    <row r="277" ht="12.6" hidden="1" customHeight="1" x14ac:dyDescent="0.4"/>
    <row r="278" ht="12.6" hidden="1" customHeight="1" x14ac:dyDescent="0.4"/>
    <row r="279" ht="12.6" hidden="1" customHeight="1" x14ac:dyDescent="0.4"/>
    <row r="280" ht="12.6" hidden="1" customHeight="1" x14ac:dyDescent="0.4"/>
    <row r="281" ht="12.6" hidden="1" customHeight="1" x14ac:dyDescent="0.4"/>
    <row r="282" ht="12.6" hidden="1" customHeight="1" x14ac:dyDescent="0.4"/>
    <row r="283" ht="12.6" hidden="1" customHeight="1" x14ac:dyDescent="0.4"/>
    <row r="284" ht="12.6" hidden="1" customHeight="1" x14ac:dyDescent="0.4"/>
    <row r="285" ht="12.6" hidden="1" customHeight="1" x14ac:dyDescent="0.4"/>
    <row r="286" ht="12.6" hidden="1" customHeight="1" x14ac:dyDescent="0.4"/>
    <row r="287" ht="12.6" hidden="1" customHeight="1" x14ac:dyDescent="0.4"/>
    <row r="288" ht="12.6" hidden="1" customHeight="1" x14ac:dyDescent="0.4"/>
    <row r="289" ht="12.6" hidden="1" customHeight="1" x14ac:dyDescent="0.4"/>
    <row r="290" ht="12.6" hidden="1" customHeight="1" x14ac:dyDescent="0.4"/>
    <row r="291" ht="12.6" hidden="1" customHeight="1" x14ac:dyDescent="0.4"/>
    <row r="292" ht="12.6" hidden="1" customHeight="1" x14ac:dyDescent="0.4"/>
    <row r="293" ht="12.6" hidden="1" customHeight="1" x14ac:dyDescent="0.4"/>
    <row r="294" ht="12.6" hidden="1" customHeight="1" x14ac:dyDescent="0.4"/>
    <row r="295" ht="12.6" hidden="1" customHeight="1" x14ac:dyDescent="0.4"/>
    <row r="296" ht="12.6" hidden="1" customHeight="1" x14ac:dyDescent="0.4"/>
    <row r="297" ht="12.6" hidden="1" customHeight="1" x14ac:dyDescent="0.4"/>
    <row r="298" ht="12.6" hidden="1" customHeight="1" x14ac:dyDescent="0.4"/>
    <row r="299" ht="12.6" hidden="1" customHeight="1" x14ac:dyDescent="0.4"/>
    <row r="300" ht="12.6" hidden="1" customHeight="1" x14ac:dyDescent="0.4"/>
    <row r="301" ht="12.6" hidden="1" customHeight="1" x14ac:dyDescent="0.4"/>
    <row r="302" ht="12.6" hidden="1" customHeight="1" x14ac:dyDescent="0.4"/>
    <row r="303" ht="12.6" hidden="1" customHeight="1" x14ac:dyDescent="0.4"/>
  </sheetData>
  <sheetProtection algorithmName="SHA-512" hashValue="4REW78xw146fPQi/Cyqp26LyD5RCpwWUqHQdLP569rj0YFDE9JM6++kVacLTlKRC/fSBxWpj6jjVbDlBZMVdGA==" saltValue="IKM6O5MYg8HPWh85Pj3rJg==" spinCount="100000" sheet="1" objects="1" scenarios="1" selectLockedCells="1"/>
  <mergeCells count="401">
    <mergeCell ref="CD35:CW36"/>
    <mergeCell ref="CD22:CW23"/>
    <mergeCell ref="CD14:CW15"/>
    <mergeCell ref="CX35:DN36"/>
    <mergeCell ref="CX22:DN23"/>
    <mergeCell ref="DC14:DN15"/>
    <mergeCell ref="DK31:DN32"/>
    <mergeCell ref="DO31:DP32"/>
    <mergeCell ref="DG31:DH32"/>
    <mergeCell ref="DO35:DP36"/>
    <mergeCell ref="CG29:CL30"/>
    <mergeCell ref="CG31:CL32"/>
    <mergeCell ref="CN25:CO26"/>
    <mergeCell ref="CN27:CO28"/>
    <mergeCell ref="CN29:CO30"/>
    <mergeCell ref="CN31:CO32"/>
    <mergeCell ref="DO14:DP15"/>
    <mergeCell ref="DI48:DN49"/>
    <mergeCell ref="CG25:CL26"/>
    <mergeCell ref="CG27:CL28"/>
    <mergeCell ref="DI31:DJ31"/>
    <mergeCell ref="CW31:CY32"/>
    <mergeCell ref="CZ31:DA32"/>
    <mergeCell ref="DB31:DC32"/>
    <mergeCell ref="DD31:DF32"/>
    <mergeCell ref="CP25:CQ26"/>
    <mergeCell ref="CP27:CQ28"/>
    <mergeCell ref="CP29:CQ30"/>
    <mergeCell ref="CP31:CQ32"/>
    <mergeCell ref="CR38:CT38"/>
    <mergeCell ref="CG38:CN39"/>
    <mergeCell ref="CO38:CQ38"/>
    <mergeCell ref="CU38:CW38"/>
    <mergeCell ref="CU39:CW39"/>
    <mergeCell ref="CR39:CT39"/>
    <mergeCell ref="CO39:CQ39"/>
    <mergeCell ref="CO40:CQ41"/>
    <mergeCell ref="CR40:CT41"/>
    <mergeCell ref="CU40:CW41"/>
    <mergeCell ref="CU42:CW43"/>
    <mergeCell ref="CU44:CW45"/>
    <mergeCell ref="CU48:CW49"/>
    <mergeCell ref="CR48:CT49"/>
    <mergeCell ref="CO48:CQ49"/>
    <mergeCell ref="CO46:CQ47"/>
    <mergeCell ref="CR46:CT47"/>
    <mergeCell ref="CO44:CQ45"/>
    <mergeCell ref="CR44:CT45"/>
    <mergeCell ref="CO42:CQ43"/>
    <mergeCell ref="CR42:CT43"/>
    <mergeCell ref="DO48:DP49"/>
    <mergeCell ref="DD48:DH49"/>
    <mergeCell ref="CY46:DI47"/>
    <mergeCell ref="CG17:CH18"/>
    <mergeCell ref="CJ17:CK18"/>
    <mergeCell ref="CL17:CN18"/>
    <mergeCell ref="CG19:CH20"/>
    <mergeCell ref="CJ19:CK20"/>
    <mergeCell ref="CL19:CN20"/>
    <mergeCell ref="CU17:CV18"/>
    <mergeCell ref="DI17:DJ18"/>
    <mergeCell ref="DK17:DN18"/>
    <mergeCell ref="DO17:DP18"/>
    <mergeCell ref="CW17:CX18"/>
    <mergeCell ref="CY17:DA18"/>
    <mergeCell ref="DD17:DF18"/>
    <mergeCell ref="DG17:DH18"/>
    <mergeCell ref="DB17:DC18"/>
    <mergeCell ref="CG40:CN41"/>
    <mergeCell ref="CG42:CN43"/>
    <mergeCell ref="CG44:CN45"/>
    <mergeCell ref="CG46:CN47"/>
    <mergeCell ref="CG48:CN49"/>
    <mergeCell ref="CU46:CW47"/>
    <mergeCell ref="CD9:CV11"/>
    <mergeCell ref="DO22:DP23"/>
    <mergeCell ref="A12:AL12"/>
    <mergeCell ref="AP12:CA12"/>
    <mergeCell ref="B15:AL16"/>
    <mergeCell ref="AQ15:CA16"/>
    <mergeCell ref="BL8:BX8"/>
    <mergeCell ref="BL9:BX9"/>
    <mergeCell ref="AC4:AL4"/>
    <mergeCell ref="D20:E20"/>
    <mergeCell ref="D21:E21"/>
    <mergeCell ref="D23:E23"/>
    <mergeCell ref="N22:AL22"/>
    <mergeCell ref="AS23:AT23"/>
    <mergeCell ref="AU23:AZ23"/>
    <mergeCell ref="BB23:BZ23"/>
    <mergeCell ref="CD3:DP4"/>
    <mergeCell ref="CD5:DP5"/>
    <mergeCell ref="CD6:DP6"/>
    <mergeCell ref="CD7:CJ8"/>
    <mergeCell ref="DC9:DL11"/>
    <mergeCell ref="CZ9:DB11"/>
    <mergeCell ref="DM11:DN11"/>
    <mergeCell ref="A3:J3"/>
    <mergeCell ref="D24:E24"/>
    <mergeCell ref="D25:E25"/>
    <mergeCell ref="E6:J6"/>
    <mergeCell ref="W8:AI8"/>
    <mergeCell ref="W9:AI9"/>
    <mergeCell ref="U31:Z31"/>
    <mergeCell ref="D26:E26"/>
    <mergeCell ref="E27:F27"/>
    <mergeCell ref="M20:AK20"/>
    <mergeCell ref="M21:AK21"/>
    <mergeCell ref="M23:AK23"/>
    <mergeCell ref="M24:AK24"/>
    <mergeCell ref="M25:AK25"/>
    <mergeCell ref="M26:AK26"/>
    <mergeCell ref="P30:T30"/>
    <mergeCell ref="D29:E29"/>
    <mergeCell ref="F29:AK29"/>
    <mergeCell ref="AD30:AF30"/>
    <mergeCell ref="AD31:AF31"/>
    <mergeCell ref="AG31:AI31"/>
    <mergeCell ref="AJ31:AL31"/>
    <mergeCell ref="P31:T31"/>
    <mergeCell ref="E30:G30"/>
    <mergeCell ref="AA30:AC30"/>
    <mergeCell ref="AA31:AC31"/>
    <mergeCell ref="P36:T36"/>
    <mergeCell ref="P37:T37"/>
    <mergeCell ref="P38:T38"/>
    <mergeCell ref="H31:O31"/>
    <mergeCell ref="H32:O32"/>
    <mergeCell ref="H33:O33"/>
    <mergeCell ref="H34:O34"/>
    <mergeCell ref="H35:O35"/>
    <mergeCell ref="H36:O36"/>
    <mergeCell ref="E32:G32"/>
    <mergeCell ref="E33:G33"/>
    <mergeCell ref="AG38:AI38"/>
    <mergeCell ref="AJ38:AL38"/>
    <mergeCell ref="AG30:AI30"/>
    <mergeCell ref="AJ30:AL30"/>
    <mergeCell ref="U30:Z30"/>
    <mergeCell ref="H30:O30"/>
    <mergeCell ref="E31:G31"/>
    <mergeCell ref="U37:Z37"/>
    <mergeCell ref="U38:Z38"/>
    <mergeCell ref="AD37:AF37"/>
    <mergeCell ref="AG37:AI37"/>
    <mergeCell ref="AJ37:AL37"/>
    <mergeCell ref="AD38:AF38"/>
    <mergeCell ref="U35:Z35"/>
    <mergeCell ref="U36:Z36"/>
    <mergeCell ref="AD34:AF34"/>
    <mergeCell ref="AG34:AI34"/>
    <mergeCell ref="AJ34:AL34"/>
    <mergeCell ref="P32:T32"/>
    <mergeCell ref="P33:T33"/>
    <mergeCell ref="P34:T34"/>
    <mergeCell ref="P35:T35"/>
    <mergeCell ref="D40:E40"/>
    <mergeCell ref="F40:AK40"/>
    <mergeCell ref="AD35:AF35"/>
    <mergeCell ref="AG35:AI35"/>
    <mergeCell ref="AJ35:AL35"/>
    <mergeCell ref="AD36:AF36"/>
    <mergeCell ref="AG36:AI36"/>
    <mergeCell ref="AJ36:AL36"/>
    <mergeCell ref="AD32:AF32"/>
    <mergeCell ref="AG32:AI32"/>
    <mergeCell ref="AJ32:AL32"/>
    <mergeCell ref="AD33:AF33"/>
    <mergeCell ref="AG33:AI33"/>
    <mergeCell ref="AJ33:AL33"/>
    <mergeCell ref="E34:G34"/>
    <mergeCell ref="E35:G35"/>
    <mergeCell ref="E36:G36"/>
    <mergeCell ref="E37:G37"/>
    <mergeCell ref="E38:G38"/>
    <mergeCell ref="H37:O37"/>
    <mergeCell ref="H38:O38"/>
    <mergeCell ref="U32:Z32"/>
    <mergeCell ref="U33:Z33"/>
    <mergeCell ref="U34:Z34"/>
    <mergeCell ref="AJ41:AL41"/>
    <mergeCell ref="H42:O42"/>
    <mergeCell ref="P42:T42"/>
    <mergeCell ref="U42:Z42"/>
    <mergeCell ref="AD42:AF42"/>
    <mergeCell ref="AG42:AI42"/>
    <mergeCell ref="AJ42:AL42"/>
    <mergeCell ref="E41:G41"/>
    <mergeCell ref="H41:O41"/>
    <mergeCell ref="P41:T41"/>
    <mergeCell ref="U41:Z41"/>
    <mergeCell ref="AD41:AF41"/>
    <mergeCell ref="AG41:AI41"/>
    <mergeCell ref="E42:G42"/>
    <mergeCell ref="AA42:AC42"/>
    <mergeCell ref="AJ43:AL43"/>
    <mergeCell ref="E44:G44"/>
    <mergeCell ref="H44:O44"/>
    <mergeCell ref="P44:T44"/>
    <mergeCell ref="U44:Z44"/>
    <mergeCell ref="AD44:AF44"/>
    <mergeCell ref="AG44:AI44"/>
    <mergeCell ref="AJ44:AL44"/>
    <mergeCell ref="E43:G43"/>
    <mergeCell ref="H43:O43"/>
    <mergeCell ref="P43:T43"/>
    <mergeCell ref="U43:Z43"/>
    <mergeCell ref="AD43:AF43"/>
    <mergeCell ref="AG43:AI43"/>
    <mergeCell ref="AA43:AC43"/>
    <mergeCell ref="AA44:AC44"/>
    <mergeCell ref="P47:T47"/>
    <mergeCell ref="U47:Z47"/>
    <mergeCell ref="AD47:AF47"/>
    <mergeCell ref="AG47:AI47"/>
    <mergeCell ref="AJ45:AL45"/>
    <mergeCell ref="E46:G46"/>
    <mergeCell ref="H46:O46"/>
    <mergeCell ref="P46:T46"/>
    <mergeCell ref="U46:Z46"/>
    <mergeCell ref="AD46:AF46"/>
    <mergeCell ref="AG46:AI46"/>
    <mergeCell ref="AJ46:AL46"/>
    <mergeCell ref="E45:G45"/>
    <mergeCell ref="H45:O45"/>
    <mergeCell ref="P45:T45"/>
    <mergeCell ref="U45:Z45"/>
    <mergeCell ref="AD45:AF45"/>
    <mergeCell ref="AG45:AI45"/>
    <mergeCell ref="AA45:AC45"/>
    <mergeCell ref="AA46:AC46"/>
    <mergeCell ref="AA47:AC47"/>
    <mergeCell ref="AJ49:AL49"/>
    <mergeCell ref="F20:K20"/>
    <mergeCell ref="F21:K21"/>
    <mergeCell ref="F23:K23"/>
    <mergeCell ref="F24:K24"/>
    <mergeCell ref="F25:K25"/>
    <mergeCell ref="F26:K26"/>
    <mergeCell ref="E49:G49"/>
    <mergeCell ref="H49:O49"/>
    <mergeCell ref="P49:T49"/>
    <mergeCell ref="U49:Z49"/>
    <mergeCell ref="AD49:AF49"/>
    <mergeCell ref="AG49:AI49"/>
    <mergeCell ref="AJ47:AL47"/>
    <mergeCell ref="E48:G48"/>
    <mergeCell ref="H48:O48"/>
    <mergeCell ref="P48:T48"/>
    <mergeCell ref="U48:Z48"/>
    <mergeCell ref="AD48:AF48"/>
    <mergeCell ref="AG48:AI48"/>
    <mergeCell ref="AJ48:AL48"/>
    <mergeCell ref="E47:G47"/>
    <mergeCell ref="H47:O47"/>
    <mergeCell ref="AA48:AC48"/>
    <mergeCell ref="AP3:AY3"/>
    <mergeCell ref="BR4:CA4"/>
    <mergeCell ref="AT6:AY6"/>
    <mergeCell ref="AS20:AT20"/>
    <mergeCell ref="AU20:AZ20"/>
    <mergeCell ref="BB20:BZ20"/>
    <mergeCell ref="AS21:AT21"/>
    <mergeCell ref="AU21:AZ21"/>
    <mergeCell ref="BB21:BZ21"/>
    <mergeCell ref="AS24:AT24"/>
    <mergeCell ref="AU24:AZ24"/>
    <mergeCell ref="BB24:BZ24"/>
    <mergeCell ref="AS25:AT25"/>
    <mergeCell ref="AU25:AZ25"/>
    <mergeCell ref="BB25:BZ25"/>
    <mergeCell ref="BC22:CA22"/>
    <mergeCell ref="AS26:AT26"/>
    <mergeCell ref="AU26:AZ26"/>
    <mergeCell ref="BB26:BZ26"/>
    <mergeCell ref="AT27:AU27"/>
    <mergeCell ref="AS29:AT29"/>
    <mergeCell ref="AU29:BZ29"/>
    <mergeCell ref="AT30:AV30"/>
    <mergeCell ref="AW30:BD30"/>
    <mergeCell ref="BE30:BI30"/>
    <mergeCell ref="BJ30:BO30"/>
    <mergeCell ref="BS30:BU30"/>
    <mergeCell ref="BV30:BX30"/>
    <mergeCell ref="BY30:CA30"/>
    <mergeCell ref="AW31:BD31"/>
    <mergeCell ref="BE31:BI31"/>
    <mergeCell ref="BJ31:BO31"/>
    <mergeCell ref="BS31:BU31"/>
    <mergeCell ref="BV31:BX31"/>
    <mergeCell ref="BY31:CA31"/>
    <mergeCell ref="AT31:AV31"/>
    <mergeCell ref="AT32:AV32"/>
    <mergeCell ref="AW32:BD32"/>
    <mergeCell ref="BE32:BI32"/>
    <mergeCell ref="BJ32:BO32"/>
    <mergeCell ref="BS32:BU32"/>
    <mergeCell ref="BV32:BX32"/>
    <mergeCell ref="BY32:CA32"/>
    <mergeCell ref="AT33:AV33"/>
    <mergeCell ref="AW33:BD33"/>
    <mergeCell ref="BE33:BI33"/>
    <mergeCell ref="BJ33:BO33"/>
    <mergeCell ref="BS33:BU33"/>
    <mergeCell ref="BV33:BX33"/>
    <mergeCell ref="BY33:CA33"/>
    <mergeCell ref="AT34:AV34"/>
    <mergeCell ref="AW34:BD34"/>
    <mergeCell ref="BE34:BI34"/>
    <mergeCell ref="BJ34:BO34"/>
    <mergeCell ref="BS34:BU34"/>
    <mergeCell ref="BV34:BX34"/>
    <mergeCell ref="BY34:CA34"/>
    <mergeCell ref="AT35:AV35"/>
    <mergeCell ref="AW35:BD35"/>
    <mergeCell ref="BE35:BI35"/>
    <mergeCell ref="BJ35:BO35"/>
    <mergeCell ref="BS35:BU35"/>
    <mergeCell ref="BV35:BX35"/>
    <mergeCell ref="BY35:CA35"/>
    <mergeCell ref="AS40:AT40"/>
    <mergeCell ref="AU40:BZ40"/>
    <mergeCell ref="AT36:AV36"/>
    <mergeCell ref="AW36:BD36"/>
    <mergeCell ref="BE36:BI36"/>
    <mergeCell ref="BJ36:BO36"/>
    <mergeCell ref="BS36:BU36"/>
    <mergeCell ref="BV36:BX36"/>
    <mergeCell ref="BY36:CA36"/>
    <mergeCell ref="AT41:AV41"/>
    <mergeCell ref="AW41:BD41"/>
    <mergeCell ref="BE41:BI41"/>
    <mergeCell ref="BJ41:BO41"/>
    <mergeCell ref="BS41:BU41"/>
    <mergeCell ref="BV41:BX41"/>
    <mergeCell ref="BY41:CA41"/>
    <mergeCell ref="AW42:BD42"/>
    <mergeCell ref="BE42:BI42"/>
    <mergeCell ref="BJ42:BO42"/>
    <mergeCell ref="BS42:BU42"/>
    <mergeCell ref="BV42:BX42"/>
    <mergeCell ref="BY42:CA42"/>
    <mergeCell ref="AT42:AV42"/>
    <mergeCell ref="BJ43:BO43"/>
    <mergeCell ref="BS43:BU43"/>
    <mergeCell ref="BV43:BX43"/>
    <mergeCell ref="BY43:CA43"/>
    <mergeCell ref="AT44:AV44"/>
    <mergeCell ref="AW44:BD44"/>
    <mergeCell ref="BE44:BI44"/>
    <mergeCell ref="BJ44:BO44"/>
    <mergeCell ref="BS44:BU44"/>
    <mergeCell ref="BV44:BX44"/>
    <mergeCell ref="BY44:CA44"/>
    <mergeCell ref="AT43:AV43"/>
    <mergeCell ref="AW43:BD43"/>
    <mergeCell ref="BE43:BI43"/>
    <mergeCell ref="AW47:BD47"/>
    <mergeCell ref="BE47:BI47"/>
    <mergeCell ref="BJ47:BO47"/>
    <mergeCell ref="BS47:BU47"/>
    <mergeCell ref="BV47:BX47"/>
    <mergeCell ref="BY47:CA47"/>
    <mergeCell ref="AT45:AV45"/>
    <mergeCell ref="AW45:BD45"/>
    <mergeCell ref="BE45:BI45"/>
    <mergeCell ref="BJ45:BO45"/>
    <mergeCell ref="BS45:BU45"/>
    <mergeCell ref="BV45:BX45"/>
    <mergeCell ref="BY45:CA45"/>
    <mergeCell ref="AT46:AV46"/>
    <mergeCell ref="AW46:BD46"/>
    <mergeCell ref="BE46:BI46"/>
    <mergeCell ref="BJ46:BO46"/>
    <mergeCell ref="BS46:BU46"/>
    <mergeCell ref="BV46:BX46"/>
    <mergeCell ref="BY46:CA46"/>
    <mergeCell ref="AA49:AC49"/>
    <mergeCell ref="BP30:BR30"/>
    <mergeCell ref="BP31:BR31"/>
    <mergeCell ref="BP32:BR32"/>
    <mergeCell ref="BP33:BR33"/>
    <mergeCell ref="BP34:BR34"/>
    <mergeCell ref="BP35:BR35"/>
    <mergeCell ref="BP36:BR36"/>
    <mergeCell ref="BP41:BR41"/>
    <mergeCell ref="BP42:BR42"/>
    <mergeCell ref="BP43:BR43"/>
    <mergeCell ref="BP44:BR44"/>
    <mergeCell ref="BP45:BR45"/>
    <mergeCell ref="BP46:BR46"/>
    <mergeCell ref="BP47:BR47"/>
    <mergeCell ref="AA32:AC32"/>
    <mergeCell ref="AA33:AC33"/>
    <mergeCell ref="AA34:AC34"/>
    <mergeCell ref="AA35:AC35"/>
    <mergeCell ref="AA36:AC36"/>
    <mergeCell ref="AA37:AC37"/>
    <mergeCell ref="AA38:AC38"/>
    <mergeCell ref="AA41:AC41"/>
    <mergeCell ref="AT47:AV47"/>
  </mergeCells>
  <phoneticPr fontId="1"/>
  <conditionalFormatting sqref="C29:CA1048576">
    <cfRule type="cellIs" dxfId="5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30D8C98B-D4BA-445B-8CB5-4D5F26BD9E45}">
            <xm:f>学校設定!$L$26=0</xm:f>
            <x14:dxf>
              <font>
                <color theme="0"/>
              </font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  <vertical/>
                <horizontal/>
              </border>
            </x14:dxf>
          </x14:cfRule>
          <xm:sqref>D29:AM39</xm:sqref>
        </x14:conditionalFormatting>
        <x14:conditionalFormatting xmlns:xm="http://schemas.microsoft.com/office/excel/2006/main">
          <x14:cfRule type="expression" priority="4" id="{88775F74-DB35-48B3-B2AE-2F7A76F72780}">
            <xm:f>学校設定!$Y$26=0</xm:f>
            <x14:dxf>
              <font>
                <color theme="0"/>
              </font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  <vertical/>
                <horizontal/>
              </border>
            </x14:dxf>
          </x14:cfRule>
          <xm:sqref>AS29:CB38</xm:sqref>
        </x14:conditionalFormatting>
        <x14:conditionalFormatting xmlns:xm="http://schemas.microsoft.com/office/excel/2006/main">
          <x14:cfRule type="expression" priority="3" id="{3B9EDF05-F4B7-45B2-841D-1284D6E41419}">
            <xm:f>学校設定!$L$26&lt;&gt;2</xm:f>
            <x14:dxf>
              <font>
                <color theme="0"/>
              </font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  <vertical/>
                <horizontal/>
              </border>
            </x14:dxf>
          </x14:cfRule>
          <xm:sqref>D40:AM50</xm:sqref>
        </x14:conditionalFormatting>
        <x14:conditionalFormatting xmlns:xm="http://schemas.microsoft.com/office/excel/2006/main">
          <x14:cfRule type="expression" priority="2" id="{C4681F97-5D04-49DF-A551-DDA118640D79}">
            <xm:f>学校設定!$Y$26&lt;&gt;2</xm:f>
            <x14:dxf>
              <font>
                <color theme="0"/>
              </font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  <vertical/>
                <horizontal/>
              </border>
            </x14:dxf>
          </x14:cfRule>
          <xm:sqref>AS40:CB49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V65"/>
  <sheetViews>
    <sheetView showGridLines="0" showRowColHeaders="0" topLeftCell="A64" zoomScale="70" zoomScaleNormal="70" workbookViewId="0">
      <pane ySplit="1" topLeftCell="A65" activePane="bottomLeft" state="frozen"/>
      <selection activeCell="A64" sqref="A64"/>
      <selection pane="bottomLeft" activeCell="A4" sqref="A4"/>
    </sheetView>
  </sheetViews>
  <sheetFormatPr defaultColWidth="8.625" defaultRowHeight="13.5" x14ac:dyDescent="0.4"/>
  <cols>
    <col min="1" max="1" width="12.375" style="23" bestFit="1" customWidth="1"/>
    <col min="2" max="2" width="6.75" style="23" bestFit="1" customWidth="1"/>
    <col min="3" max="3" width="10.375" style="23" customWidth="1"/>
    <col min="4" max="4" width="15.25" style="23" customWidth="1"/>
    <col min="5" max="5" width="18.125" style="23" bestFit="1" customWidth="1"/>
    <col min="6" max="6" width="10.375" style="23" bestFit="1" customWidth="1"/>
    <col min="7" max="7" width="18.375" style="23" bestFit="1" customWidth="1"/>
    <col min="8" max="8" width="11.625" style="23" bestFit="1" customWidth="1"/>
    <col min="9" max="9" width="30.125" style="23" bestFit="1" customWidth="1"/>
    <col min="10" max="11" width="15.125" style="23" bestFit="1" customWidth="1"/>
    <col min="12" max="12" width="14.75" style="23" bestFit="1" customWidth="1"/>
    <col min="13" max="13" width="22.875" style="23" bestFit="1" customWidth="1"/>
    <col min="14" max="15" width="8.5" style="23" bestFit="1" customWidth="1"/>
    <col min="16" max="17" width="11.625" style="23" bestFit="1" customWidth="1"/>
    <col min="18" max="18" width="8.5" style="23" bestFit="1" customWidth="1"/>
    <col min="19" max="20" width="8.875" style="23" bestFit="1" customWidth="1"/>
    <col min="21" max="22" width="11.625" style="23" bestFit="1" customWidth="1"/>
    <col min="23" max="25" width="8.5" style="23" bestFit="1" customWidth="1"/>
    <col min="26" max="26" width="11.625" style="23" bestFit="1" customWidth="1"/>
    <col min="27" max="27" width="14.75" style="23" bestFit="1" customWidth="1"/>
    <col min="28" max="30" width="8.5" style="23" bestFit="1" customWidth="1"/>
    <col min="31" max="31" width="11.625" style="23" bestFit="1" customWidth="1"/>
    <col min="32" max="32" width="14.75" style="23" bestFit="1" customWidth="1"/>
    <col min="33" max="35" width="8.5" style="23" bestFit="1" customWidth="1"/>
    <col min="36" max="36" width="11.625" style="23" bestFit="1" customWidth="1"/>
    <col min="37" max="37" width="13.125" style="23" bestFit="1" customWidth="1"/>
    <col min="38" max="40" width="8.5" style="23" bestFit="1" customWidth="1"/>
    <col min="41" max="41" width="11.625" style="23" bestFit="1" customWidth="1"/>
    <col min="42" max="42" width="13.125" style="23" bestFit="1" customWidth="1"/>
    <col min="43" max="44" width="8.5" style="23" bestFit="1" customWidth="1"/>
    <col min="45" max="45" width="8.5" style="23" customWidth="1"/>
    <col min="46" max="47" width="4.875" style="23" customWidth="1"/>
    <col min="48" max="48" width="8.625" style="23"/>
    <col min="49" max="58" width="4.875" style="23" bestFit="1" customWidth="1"/>
    <col min="59" max="16384" width="8.625" style="23"/>
  </cols>
  <sheetData>
    <row r="1" spans="1:48" ht="30" customHeight="1" x14ac:dyDescent="0.4">
      <c r="A1" s="488" t="s">
        <v>172</v>
      </c>
      <c r="B1" s="488" t="s">
        <v>189</v>
      </c>
      <c r="C1" s="488" t="s">
        <v>0</v>
      </c>
      <c r="D1" s="488" t="s">
        <v>1</v>
      </c>
      <c r="E1" s="488" t="s">
        <v>29</v>
      </c>
      <c r="F1" s="488" t="s">
        <v>4</v>
      </c>
      <c r="G1" s="488" t="s">
        <v>30</v>
      </c>
      <c r="H1" s="488" t="s">
        <v>7</v>
      </c>
      <c r="I1" s="488" t="s">
        <v>6</v>
      </c>
      <c r="J1" s="488" t="s">
        <v>31</v>
      </c>
      <c r="K1" s="488" t="s">
        <v>9</v>
      </c>
      <c r="L1" s="488" t="s">
        <v>10</v>
      </c>
      <c r="M1" s="488" t="s">
        <v>32</v>
      </c>
      <c r="N1" s="488" t="s">
        <v>173</v>
      </c>
      <c r="O1" s="488"/>
      <c r="P1" s="488" t="s">
        <v>171</v>
      </c>
      <c r="Q1" s="489" t="s">
        <v>174</v>
      </c>
      <c r="R1" s="136" t="s">
        <v>259</v>
      </c>
      <c r="S1" s="488" t="s">
        <v>190</v>
      </c>
      <c r="T1" s="488"/>
      <c r="U1" s="488"/>
      <c r="V1" s="488"/>
      <c r="W1" s="488"/>
      <c r="X1" s="489" t="s">
        <v>191</v>
      </c>
      <c r="Y1" s="488" t="s">
        <v>192</v>
      </c>
      <c r="Z1" s="488"/>
      <c r="AA1" s="488"/>
      <c r="AB1" s="488"/>
      <c r="AC1" s="488"/>
      <c r="AD1" s="488"/>
      <c r="AE1" s="488"/>
      <c r="AF1" s="488"/>
      <c r="AG1" s="490" t="s">
        <v>192</v>
      </c>
      <c r="AH1" s="488" t="s">
        <v>311</v>
      </c>
      <c r="AI1" s="488"/>
      <c r="AJ1" s="488"/>
      <c r="AK1" s="488"/>
      <c r="AL1" s="488" t="s">
        <v>176</v>
      </c>
      <c r="AM1" s="488"/>
      <c r="AN1" s="488"/>
      <c r="AO1" s="488" t="s">
        <v>180</v>
      </c>
      <c r="AP1" s="488"/>
      <c r="AQ1" s="488" t="s">
        <v>181</v>
      </c>
      <c r="AR1" s="488"/>
      <c r="AS1" s="490" t="s">
        <v>184</v>
      </c>
      <c r="AT1" s="490" t="s">
        <v>185</v>
      </c>
      <c r="AU1" s="490" t="s">
        <v>186</v>
      </c>
      <c r="AV1" s="491" t="s">
        <v>320</v>
      </c>
    </row>
    <row r="2" spans="1:48" ht="30" customHeight="1" x14ac:dyDescent="0.4">
      <c r="A2" s="488"/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9"/>
      <c r="R2" s="136"/>
      <c r="S2" s="488"/>
      <c r="T2" s="488"/>
      <c r="U2" s="488"/>
      <c r="V2" s="488"/>
      <c r="W2" s="488"/>
      <c r="X2" s="489"/>
      <c r="Y2" s="488" t="str">
        <f>S3</f>
        <v>12月25日</v>
      </c>
      <c r="Z2" s="488"/>
      <c r="AA2" s="488" t="str">
        <f>T3</f>
        <v>12月26日</v>
      </c>
      <c r="AB2" s="488"/>
      <c r="AC2" s="488" t="str">
        <f>U3</f>
        <v>12月27日</v>
      </c>
      <c r="AD2" s="488"/>
      <c r="AE2" s="488" t="str">
        <f>V3</f>
        <v>12月28日</v>
      </c>
      <c r="AF2" s="488"/>
      <c r="AG2" s="490"/>
      <c r="AH2" s="488"/>
      <c r="AI2" s="488"/>
      <c r="AJ2" s="488"/>
      <c r="AK2" s="488"/>
      <c r="AL2" s="488"/>
      <c r="AM2" s="488"/>
      <c r="AN2" s="488"/>
      <c r="AO2" s="488"/>
      <c r="AP2" s="488"/>
      <c r="AQ2" s="488"/>
      <c r="AR2" s="488"/>
      <c r="AS2" s="490"/>
      <c r="AT2" s="490"/>
      <c r="AU2" s="490"/>
      <c r="AV2" s="492"/>
    </row>
    <row r="3" spans="1:48" ht="89.45" customHeight="1" x14ac:dyDescent="0.4">
      <c r="A3" s="488"/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136" t="s">
        <v>33</v>
      </c>
      <c r="O3" s="136" t="s">
        <v>34</v>
      </c>
      <c r="P3" s="136" t="s">
        <v>306</v>
      </c>
      <c r="Q3" s="137">
        <f>初期設定!AF10</f>
        <v>5000</v>
      </c>
      <c r="R3" s="138" t="s">
        <v>258</v>
      </c>
      <c r="S3" s="136" t="str">
        <f>弁当・宿泊!B12</f>
        <v>12月25日</v>
      </c>
      <c r="T3" s="136" t="str">
        <f>弁当・宿泊!B14</f>
        <v>12月26日</v>
      </c>
      <c r="U3" s="136" t="str">
        <f>弁当・宿泊!B16</f>
        <v>12月27日</v>
      </c>
      <c r="V3" s="136" t="str">
        <f>弁当・宿泊!B18</f>
        <v>12月28日</v>
      </c>
      <c r="W3" s="136" t="s">
        <v>175</v>
      </c>
      <c r="X3" s="489"/>
      <c r="Y3" s="136" t="s">
        <v>193</v>
      </c>
      <c r="Z3" s="136" t="s">
        <v>194</v>
      </c>
      <c r="AA3" s="136" t="s">
        <v>193</v>
      </c>
      <c r="AB3" s="136" t="s">
        <v>194</v>
      </c>
      <c r="AC3" s="136" t="s">
        <v>193</v>
      </c>
      <c r="AD3" s="136" t="s">
        <v>194</v>
      </c>
      <c r="AE3" s="136" t="s">
        <v>193</v>
      </c>
      <c r="AF3" s="136" t="s">
        <v>194</v>
      </c>
      <c r="AG3" s="490"/>
      <c r="AH3" s="52" t="str">
        <f>Y2</f>
        <v>12月25日</v>
      </c>
      <c r="AI3" s="52" t="str">
        <f>AA2</f>
        <v>12月26日</v>
      </c>
      <c r="AJ3" s="52" t="str">
        <f>AC2</f>
        <v>12月27日</v>
      </c>
      <c r="AK3" s="139" t="s">
        <v>312</v>
      </c>
      <c r="AL3" s="135" t="s">
        <v>177</v>
      </c>
      <c r="AM3" s="135" t="s">
        <v>178</v>
      </c>
      <c r="AN3" s="135" t="s">
        <v>179</v>
      </c>
      <c r="AO3" s="135" t="s">
        <v>187</v>
      </c>
      <c r="AP3" s="135" t="s">
        <v>188</v>
      </c>
      <c r="AQ3" s="135" t="s">
        <v>182</v>
      </c>
      <c r="AR3" s="135" t="s">
        <v>183</v>
      </c>
      <c r="AS3" s="490"/>
      <c r="AT3" s="490"/>
      <c r="AU3" s="490"/>
      <c r="AV3" s="493"/>
    </row>
    <row r="4" spans="1:48" s="122" customFormat="1" x14ac:dyDescent="0.4">
      <c r="A4" s="119"/>
      <c r="B4" s="119" t="e">
        <f>VLOOKUP(C4,県番号,2,FALSE)</f>
        <v>#N/A</v>
      </c>
      <c r="C4" s="119">
        <f>学校設定!H5</f>
        <v>0</v>
      </c>
      <c r="D4" s="119" t="str">
        <f>G21</f>
        <v/>
      </c>
      <c r="E4" s="119" t="str">
        <f>H21</f>
        <v>0</v>
      </c>
      <c r="F4" s="119">
        <f>学校設定!AE9</f>
        <v>0</v>
      </c>
      <c r="G4" s="119">
        <f>学校設定!AE8</f>
        <v>0</v>
      </c>
      <c r="H4" s="119" t="str">
        <f>ASC(学校設定!K12)</f>
        <v/>
      </c>
      <c r="I4" s="119">
        <f>学校設定!K14</f>
        <v>0</v>
      </c>
      <c r="J4" s="119" t="str">
        <f>ASC(学校設定!K17)</f>
        <v/>
      </c>
      <c r="K4" s="119" t="str">
        <f>ASC(学校設定!AD17)</f>
        <v/>
      </c>
      <c r="L4" s="119" t="str">
        <f>ASC(学校設定!K20)</f>
        <v/>
      </c>
      <c r="M4" s="119" t="str">
        <f>ASC(学校設定!K23&amp;"@"&amp;学校設定!AB23)</f>
        <v>@</v>
      </c>
      <c r="N4" s="120">
        <f>学校設定!L26</f>
        <v>0</v>
      </c>
      <c r="O4" s="120">
        <f>学校設定!Y26</f>
        <v>0</v>
      </c>
      <c r="P4" s="120">
        <f>学校設定!AL26</f>
        <v>0</v>
      </c>
      <c r="Q4" s="121">
        <f>P4*初期設定!AF10</f>
        <v>0</v>
      </c>
      <c r="R4" s="121">
        <f>COUNTA(学校設定!AG33,学校設定!AG36,学校設定!AG39)</f>
        <v>0</v>
      </c>
      <c r="S4" s="121">
        <f>弁当・宿泊!G12</f>
        <v>0</v>
      </c>
      <c r="T4" s="121">
        <f>弁当・宿泊!G14</f>
        <v>0</v>
      </c>
      <c r="U4" s="121">
        <f>弁当・宿泊!G16</f>
        <v>0</v>
      </c>
      <c r="V4" s="121">
        <f>弁当・宿泊!G18</f>
        <v>0</v>
      </c>
      <c r="W4" s="121">
        <f>弁当・宿泊!G20</f>
        <v>0</v>
      </c>
      <c r="X4" s="121">
        <f>W4*初期設定!$AF$19</f>
        <v>0</v>
      </c>
      <c r="Y4" s="121">
        <f>弁当・宿泊!AJ12</f>
        <v>0</v>
      </c>
      <c r="Z4" s="121">
        <f>弁当・宿泊!AN12</f>
        <v>0</v>
      </c>
      <c r="AA4" s="121">
        <f>弁当・宿泊!AJ14</f>
        <v>0</v>
      </c>
      <c r="AB4" s="121">
        <f>弁当・宿泊!AN14</f>
        <v>0</v>
      </c>
      <c r="AC4" s="121">
        <f>弁当・宿泊!AJ16</f>
        <v>0</v>
      </c>
      <c r="AD4" s="121">
        <f>弁当・宿泊!AN16</f>
        <v>0</v>
      </c>
      <c r="AE4" s="121">
        <f>弁当・宿泊!AJ18</f>
        <v>0</v>
      </c>
      <c r="AF4" s="121">
        <f>弁当・宿泊!AN18</f>
        <v>0</v>
      </c>
      <c r="AG4" s="119">
        <f>弁当・宿泊!AR20</f>
        <v>0</v>
      </c>
      <c r="AH4" s="121">
        <f>COUNTIF(宿泊名簿!J6:J35,"○")*宿泊名簿!J5+COUNTIF(宿泊名簿!K6:K35,"○")*宿泊名簿!K5+COUNTIF(宿泊名簿!L6:L35,"○")*宿泊名簿!L5</f>
        <v>0</v>
      </c>
      <c r="AI4" s="121">
        <f>COUNTIF(宿泊名簿!M6:M35,"○")*宿泊名簿!M5+COUNTIF(宿泊名簿!N6:N35,"○")*宿泊名簿!N5+COUNTIF(宿泊名簿!O6:O35,"○")*宿泊名簿!O5</f>
        <v>0</v>
      </c>
      <c r="AJ4" s="121">
        <f>COUNTIF(宿泊名簿!P6:P35,"○")*宿泊名簿!P5+COUNTIF(宿泊名簿!Q6:Q35,"○")*宿泊名簿!Q5+COUNTIF(宿泊名簿!R6:R35,"○")*宿泊名簿!R5</f>
        <v>0</v>
      </c>
      <c r="AK4" s="121">
        <f>SUM(AH4:AJ4)</f>
        <v>0</v>
      </c>
      <c r="AL4" s="119">
        <f>弁当・宿泊!O26</f>
        <v>0</v>
      </c>
      <c r="AM4" s="119">
        <f>弁当・宿泊!AA26</f>
        <v>0</v>
      </c>
      <c r="AN4" s="119">
        <f>弁当・宿泊!AM26</f>
        <v>0</v>
      </c>
      <c r="AO4" s="119" t="str">
        <f>IF(弁当・宿泊!I29="","",弁当・宿泊!I29&amp;"月"&amp;弁当・宿泊!M29&amp;"日")</f>
        <v/>
      </c>
      <c r="AP4" s="119" t="str">
        <f>IF(弁当・宿泊!Q29="","",弁当・宿泊!Q29&amp;"時"&amp;弁当・宿泊!U29&amp;"分 到着")</f>
        <v/>
      </c>
      <c r="AQ4" s="119" t="str">
        <f>IF(弁当・宿泊!O32="","",弁当・宿泊!O32&amp;"時"&amp;弁当・宿泊!S32&amp;"分")</f>
        <v/>
      </c>
      <c r="AR4" s="119" t="str">
        <f>IF(弁当・宿泊!AF32="","",弁当・宿泊!AF32&amp;"時"&amp;弁当・宿泊!AJ32&amp;"分")</f>
        <v/>
      </c>
      <c r="AS4" s="119">
        <f>弁当・宿泊!I35</f>
        <v>0</v>
      </c>
      <c r="AT4" s="119">
        <f>弁当・宿泊!I38</f>
        <v>0</v>
      </c>
      <c r="AU4" s="119">
        <f>弁当・宿泊!H43</f>
        <v>0</v>
      </c>
      <c r="AV4" s="119">
        <f>宿泊名簿!F36</f>
        <v>0</v>
      </c>
    </row>
    <row r="6" spans="1:48" x14ac:dyDescent="0.4">
      <c r="A6" s="23" t="s">
        <v>260</v>
      </c>
    </row>
    <row r="7" spans="1:48" x14ac:dyDescent="0.4">
      <c r="A7" s="52" t="s">
        <v>261</v>
      </c>
      <c r="B7" s="52" t="s">
        <v>262</v>
      </c>
      <c r="C7" s="52" t="s">
        <v>263</v>
      </c>
      <c r="D7" s="52" t="s">
        <v>264</v>
      </c>
      <c r="E7" s="52" t="s">
        <v>265</v>
      </c>
      <c r="F7" s="52" t="s">
        <v>266</v>
      </c>
      <c r="G7" s="52" t="s">
        <v>267</v>
      </c>
      <c r="H7" s="52" t="s">
        <v>268</v>
      </c>
      <c r="I7" s="52" t="s">
        <v>269</v>
      </c>
    </row>
    <row r="8" spans="1:48" ht="14.25" x14ac:dyDescent="0.4">
      <c r="A8" s="123" t="str">
        <f>IF(B8=99,"",1)</f>
        <v/>
      </c>
      <c r="B8" s="123">
        <f>_xlfn.IFNA(VLOOKUP(C8,県番号,2,FALSE),99)</f>
        <v>99</v>
      </c>
      <c r="C8" s="123" t="str">
        <f>IF(学校設定!H33="","",$C$4)</f>
        <v/>
      </c>
      <c r="D8" s="123" t="str">
        <f>IF(B8=99,"",$G$21)</f>
        <v/>
      </c>
      <c r="E8" s="123" t="str">
        <f>学校設定!AW33</f>
        <v>　</v>
      </c>
      <c r="F8" s="123" t="str">
        <f>IF(B8=99,"",学校設定!AX33)</f>
        <v/>
      </c>
      <c r="G8" s="123" t="str">
        <f>IF(B8=99,"",学校設定!AY33)</f>
        <v/>
      </c>
      <c r="H8" s="123" t="str">
        <f>IF(B8=99,"",学校設定!AZ33)</f>
        <v/>
      </c>
      <c r="I8" s="123" t="str">
        <f>IF(B8=99,"",学校設定!BA33)</f>
        <v/>
      </c>
    </row>
    <row r="9" spans="1:48" ht="14.25" x14ac:dyDescent="0.4">
      <c r="A9" s="123" t="str">
        <f>IF(B9=99,"",2)</f>
        <v/>
      </c>
      <c r="B9" s="123">
        <f>_xlfn.IFNA(VLOOKUP(C9,県番号,2,FALSE),99)</f>
        <v>99</v>
      </c>
      <c r="C9" s="123" t="str">
        <f>IF(学校設定!H36="","",$C$4)</f>
        <v/>
      </c>
      <c r="D9" s="123" t="str">
        <f t="shared" ref="D9:D10" si="0">IF(B9=99,"",$G$21)</f>
        <v/>
      </c>
      <c r="E9" s="123" t="str">
        <f>学校設定!AW34</f>
        <v>　</v>
      </c>
      <c r="F9" s="123" t="str">
        <f>IF(B9=99,"",学校設定!AX34)</f>
        <v/>
      </c>
      <c r="G9" s="123" t="str">
        <f>IF(B9=99,"",学校設定!AY34)</f>
        <v/>
      </c>
      <c r="H9" s="123" t="str">
        <f>IF(B9=99,"",学校設定!AZ34)</f>
        <v/>
      </c>
      <c r="I9" s="123" t="str">
        <f>IF(B9=99,"",学校設定!BA34)</f>
        <v/>
      </c>
    </row>
    <row r="10" spans="1:48" ht="14.25" x14ac:dyDescent="0.4">
      <c r="A10" s="123" t="str">
        <f>IF(B10=99,"",3)</f>
        <v/>
      </c>
      <c r="B10" s="123">
        <f>_xlfn.IFNA(VLOOKUP(C10,県番号,2,FALSE),99)</f>
        <v>99</v>
      </c>
      <c r="C10" s="123" t="str">
        <f>IF(学校設定!H39="","",$C$4)</f>
        <v/>
      </c>
      <c r="D10" s="123" t="str">
        <f t="shared" si="0"/>
        <v/>
      </c>
      <c r="E10" s="123" t="str">
        <f>学校設定!AW35</f>
        <v>　</v>
      </c>
      <c r="F10" s="123" t="str">
        <f>IF(B10=99,"",学校設定!AX35)</f>
        <v/>
      </c>
      <c r="G10" s="123" t="str">
        <f>IF(B10=99,"",学校設定!AY35)</f>
        <v/>
      </c>
      <c r="H10" s="123" t="str">
        <f>IF(B10=99,"",学校設定!AZ35)</f>
        <v/>
      </c>
      <c r="I10" s="123" t="str">
        <f>IF(B10=99,"",学校設定!BA35)</f>
        <v/>
      </c>
    </row>
    <row r="13" spans="1:48" s="49" customFormat="1" x14ac:dyDescent="0.4">
      <c r="A13" s="136" t="s">
        <v>305</v>
      </c>
      <c r="B13" s="24" t="s">
        <v>81</v>
      </c>
      <c r="C13" s="24" t="s">
        <v>0</v>
      </c>
      <c r="D13" s="136" t="s">
        <v>316</v>
      </c>
      <c r="E13" s="24" t="s">
        <v>195</v>
      </c>
      <c r="F13" s="24" t="s">
        <v>165</v>
      </c>
      <c r="G13" s="24" t="s">
        <v>196</v>
      </c>
      <c r="H13" s="24" t="s">
        <v>197</v>
      </c>
      <c r="I13" s="24" t="s">
        <v>162</v>
      </c>
      <c r="J13" s="24" t="s">
        <v>163</v>
      </c>
      <c r="K13" s="24" t="s">
        <v>164</v>
      </c>
      <c r="L13" s="24" t="s">
        <v>270</v>
      </c>
      <c r="M13" s="24" t="s">
        <v>271</v>
      </c>
      <c r="N13" s="24" t="s">
        <v>272</v>
      </c>
      <c r="O13" s="24" t="s">
        <v>273</v>
      </c>
      <c r="P13" s="24" t="s">
        <v>274</v>
      </c>
      <c r="Q13" s="24" t="s">
        <v>275</v>
      </c>
      <c r="R13" s="24" t="s">
        <v>276</v>
      </c>
      <c r="S13" s="24" t="s">
        <v>277</v>
      </c>
      <c r="T13" s="24" t="s">
        <v>278</v>
      </c>
      <c r="U13" s="24" t="s">
        <v>279</v>
      </c>
      <c r="V13" s="24" t="s">
        <v>280</v>
      </c>
      <c r="W13" s="24" t="s">
        <v>281</v>
      </c>
      <c r="X13" s="24" t="s">
        <v>282</v>
      </c>
      <c r="Y13" s="24" t="s">
        <v>283</v>
      </c>
      <c r="Z13" s="24" t="s">
        <v>284</v>
      </c>
      <c r="AA13" s="24" t="s">
        <v>285</v>
      </c>
      <c r="AB13" s="24" t="s">
        <v>286</v>
      </c>
      <c r="AC13" s="24" t="s">
        <v>287</v>
      </c>
      <c r="AD13" s="24" t="s">
        <v>288</v>
      </c>
      <c r="AE13" s="24" t="s">
        <v>289</v>
      </c>
      <c r="AF13" s="24" t="s">
        <v>290</v>
      </c>
      <c r="AG13" s="24" t="s">
        <v>291</v>
      </c>
      <c r="AH13" s="24" t="s">
        <v>292</v>
      </c>
      <c r="AI13" s="24" t="s">
        <v>293</v>
      </c>
      <c r="AJ13" s="24" t="s">
        <v>294</v>
      </c>
      <c r="AK13" s="24" t="s">
        <v>295</v>
      </c>
      <c r="AL13" s="24" t="s">
        <v>296</v>
      </c>
      <c r="AM13" s="24" t="s">
        <v>297</v>
      </c>
      <c r="AN13" s="24" t="s">
        <v>298</v>
      </c>
      <c r="AO13" s="24" t="s">
        <v>299</v>
      </c>
      <c r="AP13" s="24" t="s">
        <v>300</v>
      </c>
      <c r="AQ13" s="24" t="s">
        <v>301</v>
      </c>
      <c r="AR13" s="24" t="s">
        <v>302</v>
      </c>
      <c r="AS13" s="24" t="s">
        <v>303</v>
      </c>
      <c r="AT13" s="24" t="s">
        <v>304</v>
      </c>
    </row>
    <row r="14" spans="1:48" ht="14.25" x14ac:dyDescent="0.4">
      <c r="A14" s="123">
        <f>IF(A13=COUNT($B$14:B14),"",COUNT($B$14:B14))</f>
        <v>1</v>
      </c>
      <c r="B14" s="124">
        <f>_xlfn.IFNA(VLOOKUP(C14,県番号,2,FALSE),99)</f>
        <v>99</v>
      </c>
      <c r="C14" s="123" t="str">
        <f>IF(学校設定!L26=0,"",学校設定!$H$5)</f>
        <v/>
      </c>
      <c r="D14" s="119" t="str">
        <f>IF(B14=99,"",$G$21)</f>
        <v/>
      </c>
      <c r="E14" s="123" t="str">
        <f>IF(B14=99,"","男子１")</f>
        <v/>
      </c>
      <c r="F14" s="123" t="str">
        <f>DBCS(男!H3)</f>
        <v/>
      </c>
      <c r="G14" s="125">
        <f>男!W3</f>
        <v>0</v>
      </c>
      <c r="H14" s="125">
        <f>男!W4</f>
        <v>0</v>
      </c>
      <c r="I14" s="123" t="str">
        <f>男!AD8</f>
        <v>　</v>
      </c>
      <c r="J14" s="123">
        <f>男!AE8</f>
        <v>0</v>
      </c>
      <c r="K14" s="123">
        <f>男!AF8</f>
        <v>0</v>
      </c>
      <c r="L14" s="123" t="str">
        <f>男!AD9</f>
        <v>　</v>
      </c>
      <c r="M14" s="123">
        <f>男!AE9</f>
        <v>0</v>
      </c>
      <c r="N14" s="123">
        <f>男!AF9</f>
        <v>0</v>
      </c>
      <c r="O14" s="123">
        <f>男!AJ9</f>
        <v>0</v>
      </c>
      <c r="P14" s="123">
        <f>男!AK9</f>
        <v>0</v>
      </c>
      <c r="Q14" s="123" t="str">
        <f>男!AD10</f>
        <v>　</v>
      </c>
      <c r="R14" s="123">
        <f>男!AE10</f>
        <v>0</v>
      </c>
      <c r="S14" s="123">
        <f>男!AF10</f>
        <v>0</v>
      </c>
      <c r="T14" s="123">
        <f>男!AJ10</f>
        <v>0</v>
      </c>
      <c r="U14" s="123">
        <f>男!AK10</f>
        <v>0</v>
      </c>
      <c r="V14" s="123" t="str">
        <f>男!AD11</f>
        <v>　</v>
      </c>
      <c r="W14" s="123">
        <f>男!AE11</f>
        <v>0</v>
      </c>
      <c r="X14" s="123">
        <f>男!AF11</f>
        <v>0</v>
      </c>
      <c r="Y14" s="123">
        <f>男!AJ11</f>
        <v>0</v>
      </c>
      <c r="Z14" s="123">
        <f>男!AK11</f>
        <v>0</v>
      </c>
      <c r="AA14" s="123" t="str">
        <f>男!AD12</f>
        <v>　</v>
      </c>
      <c r="AB14" s="123">
        <f>男!AE12</f>
        <v>0</v>
      </c>
      <c r="AC14" s="123">
        <f>男!AF12</f>
        <v>0</v>
      </c>
      <c r="AD14" s="123">
        <f>男!AJ12</f>
        <v>0</v>
      </c>
      <c r="AE14" s="123">
        <f>男!AK12</f>
        <v>0</v>
      </c>
      <c r="AF14" s="123" t="str">
        <f>男!AD13</f>
        <v>　</v>
      </c>
      <c r="AG14" s="123">
        <f>男!AE13</f>
        <v>0</v>
      </c>
      <c r="AH14" s="123">
        <f>男!AF13</f>
        <v>0</v>
      </c>
      <c r="AI14" s="123">
        <f>男!AJ13</f>
        <v>0</v>
      </c>
      <c r="AJ14" s="123">
        <f>男!AK13</f>
        <v>0</v>
      </c>
      <c r="AK14" s="123" t="str">
        <f>男!AD14</f>
        <v>　</v>
      </c>
      <c r="AL14" s="123">
        <f>男!AE14</f>
        <v>0</v>
      </c>
      <c r="AM14" s="123">
        <f>男!AF14</f>
        <v>0</v>
      </c>
      <c r="AN14" s="123">
        <f>男!AJ14</f>
        <v>0</v>
      </c>
      <c r="AO14" s="123">
        <f>男!AK14</f>
        <v>0</v>
      </c>
      <c r="AP14" s="123" t="str">
        <f>男!AD15</f>
        <v>　</v>
      </c>
      <c r="AQ14" s="123">
        <f>男!AE15</f>
        <v>0</v>
      </c>
      <c r="AR14" s="123">
        <f>男!AF15</f>
        <v>0</v>
      </c>
      <c r="AS14" s="123">
        <f>男!AJ15</f>
        <v>0</v>
      </c>
      <c r="AT14" s="123">
        <f>男!AK15</f>
        <v>0</v>
      </c>
    </row>
    <row r="15" spans="1:48" ht="14.25" x14ac:dyDescent="0.4">
      <c r="A15" s="123">
        <f>IF(A14=COUNT($B$14:B15),"",COUNT($B$14:B15))</f>
        <v>2</v>
      </c>
      <c r="B15" s="124">
        <f>_xlfn.IFNA(VLOOKUP(C15,県番号,2,FALSE),99)</f>
        <v>99</v>
      </c>
      <c r="C15" s="123" t="str">
        <f>IF(学校設定!L26="","",IF(OR(学校設定!L26=1,学校設定!L26=0),"",学校設定!$H$5))</f>
        <v/>
      </c>
      <c r="D15" s="119" t="str">
        <f t="shared" ref="D15:D17" si="1">IF(B15=99,"",$G$21)</f>
        <v/>
      </c>
      <c r="E15" s="123" t="str">
        <f>IF(B15=99,"","男子２")</f>
        <v/>
      </c>
      <c r="F15" s="123" t="str">
        <f>DBCS(男!H18)</f>
        <v/>
      </c>
      <c r="G15" s="125">
        <f>男!W18</f>
        <v>0</v>
      </c>
      <c r="H15" s="125">
        <f>男!W19</f>
        <v>0</v>
      </c>
      <c r="I15" s="123" t="str">
        <f>男!AD23</f>
        <v>　</v>
      </c>
      <c r="J15" s="123">
        <f>男!AE23</f>
        <v>0</v>
      </c>
      <c r="K15" s="123">
        <f>男!AF23</f>
        <v>0</v>
      </c>
      <c r="L15" s="123" t="str">
        <f>男!AD24</f>
        <v>　</v>
      </c>
      <c r="M15" s="123">
        <f>男!AE24</f>
        <v>0</v>
      </c>
      <c r="N15" s="123">
        <f>男!AF24</f>
        <v>0</v>
      </c>
      <c r="O15" s="123">
        <f>男!AJ24</f>
        <v>0</v>
      </c>
      <c r="P15" s="123">
        <f>男!AK24</f>
        <v>0</v>
      </c>
      <c r="Q15" s="123" t="str">
        <f>男!AD25</f>
        <v>　</v>
      </c>
      <c r="R15" s="123">
        <f>男!AE25</f>
        <v>0</v>
      </c>
      <c r="S15" s="123">
        <f>男!AF25</f>
        <v>0</v>
      </c>
      <c r="T15" s="123">
        <f>男!AJ25</f>
        <v>0</v>
      </c>
      <c r="U15" s="123">
        <f>男!AK25</f>
        <v>0</v>
      </c>
      <c r="V15" s="123" t="str">
        <f>男!AD26</f>
        <v>　</v>
      </c>
      <c r="W15" s="123">
        <f>男!AE26</f>
        <v>0</v>
      </c>
      <c r="X15" s="123">
        <f>男!AF26</f>
        <v>0</v>
      </c>
      <c r="Y15" s="123">
        <f>男!AJ26</f>
        <v>0</v>
      </c>
      <c r="Z15" s="123">
        <f>男!AK26</f>
        <v>0</v>
      </c>
      <c r="AA15" s="123" t="str">
        <f>男!AD27</f>
        <v>　</v>
      </c>
      <c r="AB15" s="123">
        <f>男!AE27</f>
        <v>0</v>
      </c>
      <c r="AC15" s="123">
        <f>男!AF27</f>
        <v>0</v>
      </c>
      <c r="AD15" s="123">
        <f>男!AJ27</f>
        <v>0</v>
      </c>
      <c r="AE15" s="123">
        <f>男!AK27</f>
        <v>0</v>
      </c>
      <c r="AF15" s="123" t="str">
        <f>男!AD28</f>
        <v>　</v>
      </c>
      <c r="AG15" s="123">
        <f>男!AE28</f>
        <v>0</v>
      </c>
      <c r="AH15" s="123">
        <f>男!AF28</f>
        <v>0</v>
      </c>
      <c r="AI15" s="123">
        <f>男!AJ28</f>
        <v>0</v>
      </c>
      <c r="AJ15" s="123">
        <f>男!AK28</f>
        <v>0</v>
      </c>
      <c r="AK15" s="123" t="str">
        <f>男!AD29</f>
        <v>　</v>
      </c>
      <c r="AL15" s="123">
        <f>男!AE29</f>
        <v>0</v>
      </c>
      <c r="AM15" s="123">
        <f>男!AF29</f>
        <v>0</v>
      </c>
      <c r="AN15" s="123">
        <f>男!AJ29</f>
        <v>0</v>
      </c>
      <c r="AO15" s="123">
        <f>男!AK29</f>
        <v>0</v>
      </c>
      <c r="AP15" s="123" t="str">
        <f>男!AD30</f>
        <v>　</v>
      </c>
      <c r="AQ15" s="123">
        <f>男!AE30</f>
        <v>0</v>
      </c>
      <c r="AR15" s="123">
        <f>男!AF30</f>
        <v>0</v>
      </c>
      <c r="AS15" s="123">
        <f>男!AJ30</f>
        <v>0</v>
      </c>
      <c r="AT15" s="123">
        <f>男!AK30</f>
        <v>0</v>
      </c>
    </row>
    <row r="16" spans="1:48" ht="14.25" x14ac:dyDescent="0.4">
      <c r="A16" s="123">
        <f>IF(A15=COUNT($B$14:B16),"",COUNT($B$14:B16))</f>
        <v>3</v>
      </c>
      <c r="B16" s="124">
        <f>_xlfn.IFNA(VLOOKUP(C16,県番号,2,FALSE),99)</f>
        <v>99</v>
      </c>
      <c r="C16" s="123" t="str">
        <f>IF(学校設定!Y26=0,"",学校設定!$H$5)</f>
        <v/>
      </c>
      <c r="D16" s="119" t="str">
        <f t="shared" si="1"/>
        <v/>
      </c>
      <c r="E16" s="123" t="str">
        <f>IF(B16=99,"","女子１")</f>
        <v/>
      </c>
      <c r="F16" s="123" t="str">
        <f>DBCS(女!H3)</f>
        <v/>
      </c>
      <c r="G16" s="125">
        <f>女!W3</f>
        <v>0</v>
      </c>
      <c r="H16" s="125">
        <f>女!W4</f>
        <v>0</v>
      </c>
      <c r="I16" s="123" t="str">
        <f>女!AD8</f>
        <v>　</v>
      </c>
      <c r="J16" s="123">
        <f>女!AE8</f>
        <v>0</v>
      </c>
      <c r="K16" s="123">
        <f>女!AF8</f>
        <v>0</v>
      </c>
      <c r="L16" s="123" t="str">
        <f>女!AD9</f>
        <v>　</v>
      </c>
      <c r="M16" s="123">
        <f>女!AE9</f>
        <v>0</v>
      </c>
      <c r="N16" s="123">
        <f>女!AF9</f>
        <v>0</v>
      </c>
      <c r="O16" s="123">
        <f>女!AJ9</f>
        <v>0</v>
      </c>
      <c r="P16" s="123">
        <f>女!AK9</f>
        <v>0</v>
      </c>
      <c r="Q16" s="123" t="str">
        <f>女!AD10</f>
        <v>　</v>
      </c>
      <c r="R16" s="123">
        <f>女!AE10</f>
        <v>0</v>
      </c>
      <c r="S16" s="123">
        <f>女!AF10</f>
        <v>0</v>
      </c>
      <c r="T16" s="123">
        <f>女!AJ10</f>
        <v>0</v>
      </c>
      <c r="U16" s="123">
        <f>女!AK10</f>
        <v>0</v>
      </c>
      <c r="V16" s="123" t="str">
        <f>女!AD11</f>
        <v>　</v>
      </c>
      <c r="W16" s="123">
        <f>女!AE11</f>
        <v>0</v>
      </c>
      <c r="X16" s="123">
        <f>女!AF11</f>
        <v>0</v>
      </c>
      <c r="Y16" s="123">
        <f>女!AJ11</f>
        <v>0</v>
      </c>
      <c r="Z16" s="123">
        <f>女!AK11</f>
        <v>0</v>
      </c>
      <c r="AA16" s="123" t="str">
        <f>女!AD12</f>
        <v>　</v>
      </c>
      <c r="AB16" s="123">
        <f>女!AE12</f>
        <v>0</v>
      </c>
      <c r="AC16" s="123">
        <f>女!AF12</f>
        <v>0</v>
      </c>
      <c r="AD16" s="123">
        <f>女!AJ12</f>
        <v>0</v>
      </c>
      <c r="AE16" s="123">
        <f>女!AK12</f>
        <v>0</v>
      </c>
      <c r="AF16" s="123" t="str">
        <f>女!AD13</f>
        <v>　</v>
      </c>
      <c r="AG16" s="123">
        <f>女!AE13</f>
        <v>0</v>
      </c>
      <c r="AH16" s="123">
        <f>女!AF13</f>
        <v>0</v>
      </c>
      <c r="AI16" s="123">
        <f>女!AJ13</f>
        <v>0</v>
      </c>
      <c r="AJ16" s="123">
        <f>女!AK13</f>
        <v>0</v>
      </c>
      <c r="AK16" s="123">
        <f>女!AD14</f>
        <v>0</v>
      </c>
      <c r="AL16" s="123">
        <f>女!AE14</f>
        <v>0</v>
      </c>
      <c r="AM16" s="123">
        <f>女!AF14</f>
        <v>0</v>
      </c>
      <c r="AN16" s="123">
        <f>女!AJ14</f>
        <v>0</v>
      </c>
      <c r="AO16" s="123">
        <f>女!AK14</f>
        <v>0</v>
      </c>
      <c r="AP16" s="123">
        <f>女!AD15</f>
        <v>0</v>
      </c>
      <c r="AQ16" s="123">
        <f>女!AE15</f>
        <v>0</v>
      </c>
      <c r="AR16" s="123">
        <f>女!AF15</f>
        <v>0</v>
      </c>
      <c r="AS16" s="123">
        <f>女!AJ15</f>
        <v>0</v>
      </c>
      <c r="AT16" s="123">
        <f>女!AK15</f>
        <v>0</v>
      </c>
    </row>
    <row r="17" spans="1:46" ht="14.25" x14ac:dyDescent="0.4">
      <c r="A17" s="123">
        <f>IF(A16=COUNT($B$14:B17),"",COUNT($B$14:B17))</f>
        <v>4</v>
      </c>
      <c r="B17" s="124">
        <f>_xlfn.IFNA(VLOOKUP(C17,県番号,2,FALSE),99)</f>
        <v>99</v>
      </c>
      <c r="C17" s="123" t="str">
        <f>IF(学校設定!Y26="","",IF(OR(学校設定!Y26=1,学校設定!Y26=0),"",学校設定!$H$5))</f>
        <v/>
      </c>
      <c r="D17" s="119" t="str">
        <f t="shared" si="1"/>
        <v/>
      </c>
      <c r="E17" s="123" t="str">
        <f>IF(B17=99,"","女子２")</f>
        <v/>
      </c>
      <c r="F17" s="123" t="str">
        <f>DBCS(女!H18)</f>
        <v/>
      </c>
      <c r="G17" s="125">
        <f>女!W18</f>
        <v>0</v>
      </c>
      <c r="H17" s="125">
        <f>女!W19</f>
        <v>0</v>
      </c>
      <c r="I17" s="123" t="str">
        <f>女!AD23</f>
        <v>　</v>
      </c>
      <c r="J17" s="123">
        <f>女!AE23</f>
        <v>0</v>
      </c>
      <c r="K17" s="123">
        <f>女!AF23</f>
        <v>0</v>
      </c>
      <c r="L17" s="123" t="str">
        <f>女!AD24</f>
        <v>　</v>
      </c>
      <c r="M17" s="123">
        <f>女!AE24</f>
        <v>0</v>
      </c>
      <c r="N17" s="123">
        <f>女!AF24</f>
        <v>0</v>
      </c>
      <c r="O17" s="123">
        <f>女!AJ24</f>
        <v>0</v>
      </c>
      <c r="P17" s="123">
        <f>女!AK24</f>
        <v>0</v>
      </c>
      <c r="Q17" s="123" t="str">
        <f>女!AD25</f>
        <v>　</v>
      </c>
      <c r="R17" s="123">
        <f>女!AE25</f>
        <v>0</v>
      </c>
      <c r="S17" s="123">
        <f>女!AF25</f>
        <v>0</v>
      </c>
      <c r="T17" s="123">
        <f>女!AJ25</f>
        <v>0</v>
      </c>
      <c r="U17" s="123">
        <f>女!AK25</f>
        <v>0</v>
      </c>
      <c r="V17" s="123" t="str">
        <f>女!AD26</f>
        <v>　</v>
      </c>
      <c r="W17" s="123">
        <f>女!AE26</f>
        <v>0</v>
      </c>
      <c r="X17" s="123">
        <f>女!AF26</f>
        <v>0</v>
      </c>
      <c r="Y17" s="123">
        <f>女!AJ26</f>
        <v>0</v>
      </c>
      <c r="Z17" s="123">
        <f>女!AK26</f>
        <v>0</v>
      </c>
      <c r="AA17" s="123" t="str">
        <f>女!AD27</f>
        <v>　</v>
      </c>
      <c r="AB17" s="123">
        <f>女!AE27</f>
        <v>0</v>
      </c>
      <c r="AC17" s="123">
        <f>女!AF27</f>
        <v>0</v>
      </c>
      <c r="AD17" s="123">
        <f>女!AJ27</f>
        <v>0</v>
      </c>
      <c r="AE17" s="123">
        <f>女!AK27</f>
        <v>0</v>
      </c>
      <c r="AF17" s="123" t="str">
        <f>女!AD28</f>
        <v>　</v>
      </c>
      <c r="AG17" s="123">
        <f>女!AE28</f>
        <v>0</v>
      </c>
      <c r="AH17" s="123">
        <f>女!AF28</f>
        <v>0</v>
      </c>
      <c r="AI17" s="123">
        <f>女!AJ28</f>
        <v>0</v>
      </c>
      <c r="AJ17" s="123">
        <f>女!AK28</f>
        <v>0</v>
      </c>
      <c r="AK17" s="123">
        <f>女!AD29</f>
        <v>0</v>
      </c>
      <c r="AL17" s="123">
        <f>女!AE29</f>
        <v>0</v>
      </c>
      <c r="AM17" s="123">
        <f>女!AF29</f>
        <v>0</v>
      </c>
      <c r="AN17" s="123">
        <f>女!AJ29</f>
        <v>0</v>
      </c>
      <c r="AO17" s="123">
        <f>女!AK29</f>
        <v>0</v>
      </c>
      <c r="AP17" s="123">
        <f>女!AD30</f>
        <v>0</v>
      </c>
      <c r="AQ17" s="123">
        <f>女!AE30</f>
        <v>0</v>
      </c>
      <c r="AR17" s="123">
        <f>女!AF30</f>
        <v>0</v>
      </c>
      <c r="AS17" s="123">
        <f>女!AJ30</f>
        <v>0</v>
      </c>
      <c r="AT17" s="123">
        <f>女!AK30</f>
        <v>0</v>
      </c>
    </row>
    <row r="20" spans="1:46" ht="19.5" thickBot="1" x14ac:dyDescent="0.4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9.5" thickBot="1" x14ac:dyDescent="0.45">
      <c r="A21" t="s">
        <v>338</v>
      </c>
      <c r="B21" s="162" t="str">
        <f>SUBSTITUTE(SUBSTITUTE(学校設定!H9," ","　"),"　","")</f>
        <v/>
      </c>
      <c r="C21"/>
      <c r="D21">
        <f>学校設定!H8</f>
        <v>0</v>
      </c>
      <c r="E21"/>
      <c r="F21"/>
      <c r="G21" s="163" t="str">
        <f>SUBSTITUTE(SUBSTITUTE(TRIM(B21),"高校","高等学校"),"高等学校","")</f>
        <v/>
      </c>
      <c r="H21" s="163" t="str">
        <f>SUBSTITUTE(SUBSTITUTE(D21,"こうこう","こうとうがっこう"),"こうとうがっこう","")</f>
        <v>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8.75" x14ac:dyDescent="0.4">
      <c r="A22"/>
      <c r="B22" t="s">
        <v>339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8.75" x14ac:dyDescent="0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8.75" x14ac:dyDescent="0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7" spans="1:46" ht="14.25" thickBot="1" x14ac:dyDescent="0.45"/>
    <row r="28" spans="1:46" x14ac:dyDescent="0.4">
      <c r="A28" s="330"/>
      <c r="B28" s="107"/>
      <c r="C28" s="107"/>
      <c r="D28" s="107"/>
      <c r="E28" s="107"/>
      <c r="F28" s="332" t="s">
        <v>208</v>
      </c>
      <c r="G28" s="330" t="s">
        <v>198</v>
      </c>
      <c r="H28" s="332" t="s">
        <v>210</v>
      </c>
      <c r="I28" s="333" t="s">
        <v>199</v>
      </c>
      <c r="J28" s="336" t="s">
        <v>200</v>
      </c>
      <c r="K28" s="337"/>
      <c r="L28" s="338"/>
      <c r="M28" s="336" t="s">
        <v>201</v>
      </c>
      <c r="N28" s="337"/>
      <c r="O28" s="338"/>
      <c r="P28" s="339" t="s">
        <v>202</v>
      </c>
      <c r="Q28" s="337"/>
      <c r="R28" s="338"/>
    </row>
    <row r="29" spans="1:46" x14ac:dyDescent="0.4">
      <c r="A29" s="331"/>
      <c r="B29" s="108"/>
      <c r="C29" s="108" t="s">
        <v>319</v>
      </c>
      <c r="D29" s="108" t="s">
        <v>318</v>
      </c>
      <c r="E29" s="108" t="s">
        <v>317</v>
      </c>
      <c r="F29" s="331"/>
      <c r="G29" s="331"/>
      <c r="H29" s="331"/>
      <c r="I29" s="334"/>
      <c r="J29" s="35" t="s">
        <v>203</v>
      </c>
      <c r="K29" s="36" t="s">
        <v>204</v>
      </c>
      <c r="L29" s="37" t="s">
        <v>205</v>
      </c>
      <c r="M29" s="35" t="s">
        <v>203</v>
      </c>
      <c r="N29" s="36" t="s">
        <v>204</v>
      </c>
      <c r="O29" s="37" t="s">
        <v>205</v>
      </c>
      <c r="P29" s="38" t="s">
        <v>203</v>
      </c>
      <c r="Q29" s="36" t="s">
        <v>204</v>
      </c>
      <c r="R29" s="37" t="s">
        <v>205</v>
      </c>
    </row>
    <row r="30" spans="1:46" ht="14.25" thickBot="1" x14ac:dyDescent="0.45">
      <c r="A30" s="113"/>
      <c r="B30" s="113"/>
      <c r="C30" s="113"/>
      <c r="D30" s="113"/>
      <c r="E30" s="113"/>
      <c r="F30" s="113"/>
      <c r="G30" s="113"/>
      <c r="H30" s="113"/>
      <c r="I30" s="114"/>
      <c r="J30" s="115">
        <f>初期設定!$AF$16</f>
        <v>5200</v>
      </c>
      <c r="K30" s="116">
        <f>初期設定!$P$16</f>
        <v>5900</v>
      </c>
      <c r="L30" s="117">
        <f>初期設定!$P$19</f>
        <v>4700</v>
      </c>
      <c r="M30" s="115">
        <f>初期設定!$AF$16</f>
        <v>5200</v>
      </c>
      <c r="N30" s="116">
        <f>初期設定!$P$16</f>
        <v>5900</v>
      </c>
      <c r="O30" s="117">
        <f>初期設定!$P$19</f>
        <v>4700</v>
      </c>
      <c r="P30" s="115">
        <f>初期設定!$AF$16</f>
        <v>5200</v>
      </c>
      <c r="Q30" s="116">
        <f>初期設定!$P$16</f>
        <v>5900</v>
      </c>
      <c r="R30" s="117">
        <f>初期設定!$P$19</f>
        <v>4700</v>
      </c>
    </row>
    <row r="31" spans="1:46" x14ac:dyDescent="0.4">
      <c r="A31" s="118">
        <v>1</v>
      </c>
      <c r="B31" s="118">
        <f>IF(宿泊名簿!B6="",99,宿泊名簿!B6)</f>
        <v>99</v>
      </c>
      <c r="C31" s="118" t="str">
        <f>IF(宿泊名簿!C6="","",宿泊名簿!C6)</f>
        <v/>
      </c>
      <c r="D31" s="118" t="str">
        <f>IF(宿泊名簿!D6="","",宿泊名簿!D6)</f>
        <v/>
      </c>
      <c r="E31" s="118" t="str">
        <f>IF(宿泊名簿!E6="","",宿泊名簿!E6)</f>
        <v/>
      </c>
      <c r="F31" s="118" t="str">
        <f>IF(宿泊名簿!F6="","",宿泊名簿!F6)</f>
        <v/>
      </c>
      <c r="G31" s="118" t="str">
        <f>IF(宿泊名簿!G6="","",宿泊名簿!G6)</f>
        <v/>
      </c>
      <c r="H31" s="118" t="str">
        <f>IF(宿泊名簿!H6="","",宿泊名簿!H6)</f>
        <v/>
      </c>
      <c r="I31" s="118" t="str">
        <f>IF(宿泊名簿!I6="","",宿泊名簿!I6)</f>
        <v/>
      </c>
      <c r="J31" s="118" t="str">
        <f>IF(宿泊名簿!J6="","",宿泊名簿!J6)</f>
        <v/>
      </c>
      <c r="K31" s="118" t="str">
        <f>IF(宿泊名簿!K6="","",宿泊名簿!K6)</f>
        <v/>
      </c>
      <c r="L31" s="118" t="str">
        <f>IF(宿泊名簿!L6="","",宿泊名簿!L6)</f>
        <v/>
      </c>
      <c r="M31" s="118" t="str">
        <f>IF(宿泊名簿!M6="","",宿泊名簿!M6)</f>
        <v/>
      </c>
      <c r="N31" s="118" t="str">
        <f>IF(宿泊名簿!N6="","",宿泊名簿!N6)</f>
        <v/>
      </c>
      <c r="O31" s="118" t="str">
        <f>IF(宿泊名簿!O6="","",宿泊名簿!O6)</f>
        <v/>
      </c>
      <c r="P31" s="118" t="str">
        <f>IF(宿泊名簿!P6="","",宿泊名簿!P6)</f>
        <v/>
      </c>
      <c r="Q31" s="118" t="str">
        <f>IF(宿泊名簿!Q6="","",宿泊名簿!Q6)</f>
        <v/>
      </c>
      <c r="R31" s="118" t="str">
        <f>IF(宿泊名簿!R6="","",宿泊名簿!R6)</f>
        <v/>
      </c>
    </row>
    <row r="32" spans="1:46" x14ac:dyDescent="0.4">
      <c r="A32" s="118">
        <v>2</v>
      </c>
      <c r="B32" s="118">
        <f>IF(宿泊名簿!B7="",99,宿泊名簿!B7)</f>
        <v>99</v>
      </c>
      <c r="C32" s="118" t="str">
        <f>IF(宿泊名簿!C7="","",宿泊名簿!C7)</f>
        <v/>
      </c>
      <c r="D32" s="118" t="str">
        <f>IF(宿泊名簿!D7="","",宿泊名簿!D7)</f>
        <v/>
      </c>
      <c r="E32" s="118" t="str">
        <f>IF(宿泊名簿!E7="","",宿泊名簿!E7)</f>
        <v/>
      </c>
      <c r="F32" s="118" t="str">
        <f>IF(宿泊名簿!F7="","",宿泊名簿!F7)</f>
        <v/>
      </c>
      <c r="G32" s="118" t="str">
        <f>IF(宿泊名簿!G7="","",宿泊名簿!G7)</f>
        <v/>
      </c>
      <c r="H32" s="118" t="str">
        <f>IF(宿泊名簿!H7="","",宿泊名簿!H7)</f>
        <v/>
      </c>
      <c r="I32" s="118" t="str">
        <f>IF(宿泊名簿!I7="","",宿泊名簿!I7)</f>
        <v/>
      </c>
      <c r="J32" s="118" t="str">
        <f>IF(宿泊名簿!J7="","",宿泊名簿!J7)</f>
        <v/>
      </c>
      <c r="K32" s="118" t="str">
        <f>IF(宿泊名簿!K7="","",宿泊名簿!K7)</f>
        <v/>
      </c>
      <c r="L32" s="118" t="str">
        <f>IF(宿泊名簿!L7="","",宿泊名簿!L7)</f>
        <v/>
      </c>
      <c r="M32" s="118" t="str">
        <f>IF(宿泊名簿!M7="","",宿泊名簿!M7)</f>
        <v/>
      </c>
      <c r="N32" s="118" t="str">
        <f>IF(宿泊名簿!N7="","",宿泊名簿!N7)</f>
        <v/>
      </c>
      <c r="O32" s="118" t="str">
        <f>IF(宿泊名簿!O7="","",宿泊名簿!O7)</f>
        <v/>
      </c>
      <c r="P32" s="118" t="str">
        <f>IF(宿泊名簿!P7="","",宿泊名簿!P7)</f>
        <v/>
      </c>
      <c r="Q32" s="118" t="str">
        <f>IF(宿泊名簿!Q7="","",宿泊名簿!Q7)</f>
        <v/>
      </c>
      <c r="R32" s="118" t="str">
        <f>IF(宿泊名簿!R7="","",宿泊名簿!R7)</f>
        <v/>
      </c>
    </row>
    <row r="33" spans="1:18" x14ac:dyDescent="0.4">
      <c r="A33" s="118">
        <v>3</v>
      </c>
      <c r="B33" s="118">
        <f>IF(宿泊名簿!B8="",99,宿泊名簿!B8)</f>
        <v>99</v>
      </c>
      <c r="C33" s="118" t="str">
        <f>IF(宿泊名簿!C8="","",宿泊名簿!C8)</f>
        <v/>
      </c>
      <c r="D33" s="118" t="str">
        <f>IF(宿泊名簿!D8="","",宿泊名簿!D8)</f>
        <v/>
      </c>
      <c r="E33" s="118" t="str">
        <f>IF(宿泊名簿!E8="","",宿泊名簿!E8)</f>
        <v/>
      </c>
      <c r="F33" s="118" t="str">
        <f>IF(宿泊名簿!F8="","",宿泊名簿!F8)</f>
        <v/>
      </c>
      <c r="G33" s="118" t="str">
        <f>IF(宿泊名簿!G8="","",宿泊名簿!G8)</f>
        <v/>
      </c>
      <c r="H33" s="118" t="str">
        <f>IF(宿泊名簿!H8="","",宿泊名簿!H8)</f>
        <v/>
      </c>
      <c r="I33" s="118" t="str">
        <f>IF(宿泊名簿!I8="","",宿泊名簿!I8)</f>
        <v/>
      </c>
      <c r="J33" s="118" t="str">
        <f>IF(宿泊名簿!J8="","",宿泊名簿!J8)</f>
        <v/>
      </c>
      <c r="K33" s="118" t="str">
        <f>IF(宿泊名簿!K8="","",宿泊名簿!K8)</f>
        <v/>
      </c>
      <c r="L33" s="118" t="str">
        <f>IF(宿泊名簿!L8="","",宿泊名簿!L8)</f>
        <v/>
      </c>
      <c r="M33" s="118" t="str">
        <f>IF(宿泊名簿!M8="","",宿泊名簿!M8)</f>
        <v/>
      </c>
      <c r="N33" s="118" t="str">
        <f>IF(宿泊名簿!N8="","",宿泊名簿!N8)</f>
        <v/>
      </c>
      <c r="O33" s="118" t="str">
        <f>IF(宿泊名簿!O8="","",宿泊名簿!O8)</f>
        <v/>
      </c>
      <c r="P33" s="118" t="str">
        <f>IF(宿泊名簿!P8="","",宿泊名簿!P8)</f>
        <v/>
      </c>
      <c r="Q33" s="118" t="str">
        <f>IF(宿泊名簿!Q8="","",宿泊名簿!Q8)</f>
        <v/>
      </c>
      <c r="R33" s="118" t="str">
        <f>IF(宿泊名簿!R8="","",宿泊名簿!R8)</f>
        <v/>
      </c>
    </row>
    <row r="34" spans="1:18" x14ac:dyDescent="0.4">
      <c r="A34" s="118">
        <v>4</v>
      </c>
      <c r="B34" s="118">
        <f>IF(宿泊名簿!B9="",99,宿泊名簿!B9)</f>
        <v>99</v>
      </c>
      <c r="C34" s="118" t="str">
        <f>IF(宿泊名簿!C9="","",宿泊名簿!C9)</f>
        <v/>
      </c>
      <c r="D34" s="118" t="str">
        <f>IF(宿泊名簿!D9="","",宿泊名簿!D9)</f>
        <v/>
      </c>
      <c r="E34" s="118" t="str">
        <f>IF(宿泊名簿!E9="","",宿泊名簿!E9)</f>
        <v/>
      </c>
      <c r="F34" s="118" t="str">
        <f>IF(宿泊名簿!F9="","",宿泊名簿!F9)</f>
        <v/>
      </c>
      <c r="G34" s="118" t="str">
        <f>IF(宿泊名簿!G9="","",宿泊名簿!G9)</f>
        <v/>
      </c>
      <c r="H34" s="118" t="str">
        <f>IF(宿泊名簿!H9="","",宿泊名簿!H9)</f>
        <v/>
      </c>
      <c r="I34" s="118" t="str">
        <f>IF(宿泊名簿!I9="","",宿泊名簿!I9)</f>
        <v/>
      </c>
      <c r="J34" s="118" t="str">
        <f>IF(宿泊名簿!J9="","",宿泊名簿!J9)</f>
        <v/>
      </c>
      <c r="K34" s="118" t="str">
        <f>IF(宿泊名簿!K9="","",宿泊名簿!K9)</f>
        <v/>
      </c>
      <c r="L34" s="118" t="str">
        <f>IF(宿泊名簿!L9="","",宿泊名簿!L9)</f>
        <v/>
      </c>
      <c r="M34" s="118" t="str">
        <f>IF(宿泊名簿!M9="","",宿泊名簿!M9)</f>
        <v/>
      </c>
      <c r="N34" s="118" t="str">
        <f>IF(宿泊名簿!N9="","",宿泊名簿!N9)</f>
        <v/>
      </c>
      <c r="O34" s="118" t="str">
        <f>IF(宿泊名簿!O9="","",宿泊名簿!O9)</f>
        <v/>
      </c>
      <c r="P34" s="118" t="str">
        <f>IF(宿泊名簿!P9="","",宿泊名簿!P9)</f>
        <v/>
      </c>
      <c r="Q34" s="118" t="str">
        <f>IF(宿泊名簿!Q9="","",宿泊名簿!Q9)</f>
        <v/>
      </c>
      <c r="R34" s="118" t="str">
        <f>IF(宿泊名簿!R9="","",宿泊名簿!R9)</f>
        <v/>
      </c>
    </row>
    <row r="35" spans="1:18" x14ac:dyDescent="0.4">
      <c r="A35" s="118">
        <v>5</v>
      </c>
      <c r="B35" s="118">
        <f>IF(宿泊名簿!B10="",99,宿泊名簿!B10)</f>
        <v>99</v>
      </c>
      <c r="C35" s="118" t="str">
        <f>IF(宿泊名簿!C10="","",宿泊名簿!C10)</f>
        <v/>
      </c>
      <c r="D35" s="118" t="str">
        <f>IF(宿泊名簿!D10="","",宿泊名簿!D10)</f>
        <v/>
      </c>
      <c r="E35" s="118" t="str">
        <f>IF(宿泊名簿!E10="","",宿泊名簿!E10)</f>
        <v/>
      </c>
      <c r="F35" s="118" t="str">
        <f>IF(宿泊名簿!F10="","",宿泊名簿!F10)</f>
        <v/>
      </c>
      <c r="G35" s="118" t="str">
        <f>IF(宿泊名簿!G10="","",宿泊名簿!G10)</f>
        <v/>
      </c>
      <c r="H35" s="118" t="str">
        <f>IF(宿泊名簿!H10="","",宿泊名簿!H10)</f>
        <v/>
      </c>
      <c r="I35" s="118" t="str">
        <f>IF(宿泊名簿!I10="","",宿泊名簿!I10)</f>
        <v/>
      </c>
      <c r="J35" s="118" t="str">
        <f>IF(宿泊名簿!J10="","",宿泊名簿!J10)</f>
        <v/>
      </c>
      <c r="K35" s="118" t="str">
        <f>IF(宿泊名簿!K10="","",宿泊名簿!K10)</f>
        <v/>
      </c>
      <c r="L35" s="118" t="str">
        <f>IF(宿泊名簿!L10="","",宿泊名簿!L10)</f>
        <v/>
      </c>
      <c r="M35" s="118" t="str">
        <f>IF(宿泊名簿!M10="","",宿泊名簿!M10)</f>
        <v/>
      </c>
      <c r="N35" s="118" t="str">
        <f>IF(宿泊名簿!N10="","",宿泊名簿!N10)</f>
        <v/>
      </c>
      <c r="O35" s="118" t="str">
        <f>IF(宿泊名簿!O10="","",宿泊名簿!O10)</f>
        <v/>
      </c>
      <c r="P35" s="118" t="str">
        <f>IF(宿泊名簿!P10="","",宿泊名簿!P10)</f>
        <v/>
      </c>
      <c r="Q35" s="118" t="str">
        <f>IF(宿泊名簿!Q10="","",宿泊名簿!Q10)</f>
        <v/>
      </c>
      <c r="R35" s="118" t="str">
        <f>IF(宿泊名簿!R10="","",宿泊名簿!R10)</f>
        <v/>
      </c>
    </row>
    <row r="36" spans="1:18" x14ac:dyDescent="0.4">
      <c r="A36" s="118">
        <v>6</v>
      </c>
      <c r="B36" s="118">
        <f>IF(宿泊名簿!B11="",99,宿泊名簿!B11)</f>
        <v>99</v>
      </c>
      <c r="C36" s="118" t="str">
        <f>IF(宿泊名簿!C11="","",宿泊名簿!C11)</f>
        <v/>
      </c>
      <c r="D36" s="118" t="str">
        <f>IF(宿泊名簿!D11="","",宿泊名簿!D11)</f>
        <v/>
      </c>
      <c r="E36" s="118" t="str">
        <f>IF(宿泊名簿!E11="","",宿泊名簿!E11)</f>
        <v/>
      </c>
      <c r="F36" s="118" t="str">
        <f>IF(宿泊名簿!F11="","",宿泊名簿!F11)</f>
        <v/>
      </c>
      <c r="G36" s="118" t="str">
        <f>IF(宿泊名簿!G11="","",宿泊名簿!G11)</f>
        <v/>
      </c>
      <c r="H36" s="118" t="str">
        <f>IF(宿泊名簿!H11="","",宿泊名簿!H11)</f>
        <v/>
      </c>
      <c r="I36" s="118" t="str">
        <f>IF(宿泊名簿!I11="","",宿泊名簿!I11)</f>
        <v/>
      </c>
      <c r="J36" s="118" t="str">
        <f>IF(宿泊名簿!J11="","",宿泊名簿!J11)</f>
        <v/>
      </c>
      <c r="K36" s="118" t="str">
        <f>IF(宿泊名簿!K11="","",宿泊名簿!K11)</f>
        <v/>
      </c>
      <c r="L36" s="118" t="str">
        <f>IF(宿泊名簿!L11="","",宿泊名簿!L11)</f>
        <v/>
      </c>
      <c r="M36" s="118" t="str">
        <f>IF(宿泊名簿!M11="","",宿泊名簿!M11)</f>
        <v/>
      </c>
      <c r="N36" s="118" t="str">
        <f>IF(宿泊名簿!N11="","",宿泊名簿!N11)</f>
        <v/>
      </c>
      <c r="O36" s="118" t="str">
        <f>IF(宿泊名簿!O11="","",宿泊名簿!O11)</f>
        <v/>
      </c>
      <c r="P36" s="118" t="str">
        <f>IF(宿泊名簿!P11="","",宿泊名簿!P11)</f>
        <v/>
      </c>
      <c r="Q36" s="118" t="str">
        <f>IF(宿泊名簿!Q11="","",宿泊名簿!Q11)</f>
        <v/>
      </c>
      <c r="R36" s="118" t="str">
        <f>IF(宿泊名簿!R11="","",宿泊名簿!R11)</f>
        <v/>
      </c>
    </row>
    <row r="37" spans="1:18" x14ac:dyDescent="0.4">
      <c r="A37" s="118">
        <v>7</v>
      </c>
      <c r="B37" s="118">
        <f>IF(宿泊名簿!B12="",99,宿泊名簿!B12)</f>
        <v>99</v>
      </c>
      <c r="C37" s="118" t="str">
        <f>IF(宿泊名簿!C12="","",宿泊名簿!C12)</f>
        <v/>
      </c>
      <c r="D37" s="118" t="str">
        <f>IF(宿泊名簿!D12="","",宿泊名簿!D12)</f>
        <v/>
      </c>
      <c r="E37" s="118" t="str">
        <f>IF(宿泊名簿!E12="","",宿泊名簿!E12)</f>
        <v/>
      </c>
      <c r="F37" s="118" t="str">
        <f>IF(宿泊名簿!F12="","",宿泊名簿!F12)</f>
        <v/>
      </c>
      <c r="G37" s="118" t="str">
        <f>IF(宿泊名簿!G12="","",宿泊名簿!G12)</f>
        <v/>
      </c>
      <c r="H37" s="118" t="str">
        <f>IF(宿泊名簿!H12="","",宿泊名簿!H12)</f>
        <v/>
      </c>
      <c r="I37" s="118" t="str">
        <f>IF(宿泊名簿!I12="","",宿泊名簿!I12)</f>
        <v/>
      </c>
      <c r="J37" s="118" t="str">
        <f>IF(宿泊名簿!J12="","",宿泊名簿!J12)</f>
        <v/>
      </c>
      <c r="K37" s="118" t="str">
        <f>IF(宿泊名簿!K12="","",宿泊名簿!K12)</f>
        <v/>
      </c>
      <c r="L37" s="118" t="str">
        <f>IF(宿泊名簿!L12="","",宿泊名簿!L12)</f>
        <v/>
      </c>
      <c r="M37" s="118" t="str">
        <f>IF(宿泊名簿!M12="","",宿泊名簿!M12)</f>
        <v/>
      </c>
      <c r="N37" s="118" t="str">
        <f>IF(宿泊名簿!N12="","",宿泊名簿!N12)</f>
        <v/>
      </c>
      <c r="O37" s="118" t="str">
        <f>IF(宿泊名簿!O12="","",宿泊名簿!O12)</f>
        <v/>
      </c>
      <c r="P37" s="118" t="str">
        <f>IF(宿泊名簿!P12="","",宿泊名簿!P12)</f>
        <v/>
      </c>
      <c r="Q37" s="118" t="str">
        <f>IF(宿泊名簿!Q12="","",宿泊名簿!Q12)</f>
        <v/>
      </c>
      <c r="R37" s="118" t="str">
        <f>IF(宿泊名簿!R12="","",宿泊名簿!R12)</f>
        <v/>
      </c>
    </row>
    <row r="38" spans="1:18" x14ac:dyDescent="0.4">
      <c r="A38" s="118">
        <v>8</v>
      </c>
      <c r="B38" s="118">
        <f>IF(宿泊名簿!B13="",99,宿泊名簿!B13)</f>
        <v>99</v>
      </c>
      <c r="C38" s="118" t="str">
        <f>IF(宿泊名簿!C13="","",宿泊名簿!C13)</f>
        <v/>
      </c>
      <c r="D38" s="118" t="str">
        <f>IF(宿泊名簿!D13="","",宿泊名簿!D13)</f>
        <v/>
      </c>
      <c r="E38" s="118" t="str">
        <f>IF(宿泊名簿!E13="","",宿泊名簿!E13)</f>
        <v/>
      </c>
      <c r="F38" s="118" t="str">
        <f>IF(宿泊名簿!F13="","",宿泊名簿!F13)</f>
        <v/>
      </c>
      <c r="G38" s="118" t="str">
        <f>IF(宿泊名簿!G13="","",宿泊名簿!G13)</f>
        <v/>
      </c>
      <c r="H38" s="118" t="str">
        <f>IF(宿泊名簿!H13="","",宿泊名簿!H13)</f>
        <v/>
      </c>
      <c r="I38" s="118" t="str">
        <f>IF(宿泊名簿!I13="","",宿泊名簿!I13)</f>
        <v/>
      </c>
      <c r="J38" s="118" t="str">
        <f>IF(宿泊名簿!J13="","",宿泊名簿!J13)</f>
        <v/>
      </c>
      <c r="K38" s="118" t="str">
        <f>IF(宿泊名簿!K13="","",宿泊名簿!K13)</f>
        <v/>
      </c>
      <c r="L38" s="118" t="str">
        <f>IF(宿泊名簿!L13="","",宿泊名簿!L13)</f>
        <v/>
      </c>
      <c r="M38" s="118" t="str">
        <f>IF(宿泊名簿!M13="","",宿泊名簿!M13)</f>
        <v/>
      </c>
      <c r="N38" s="118" t="str">
        <f>IF(宿泊名簿!N13="","",宿泊名簿!N13)</f>
        <v/>
      </c>
      <c r="O38" s="118" t="str">
        <f>IF(宿泊名簿!O13="","",宿泊名簿!O13)</f>
        <v/>
      </c>
      <c r="P38" s="118" t="str">
        <f>IF(宿泊名簿!P13="","",宿泊名簿!P13)</f>
        <v/>
      </c>
      <c r="Q38" s="118" t="str">
        <f>IF(宿泊名簿!Q13="","",宿泊名簿!Q13)</f>
        <v/>
      </c>
      <c r="R38" s="118" t="str">
        <f>IF(宿泊名簿!R13="","",宿泊名簿!R13)</f>
        <v/>
      </c>
    </row>
    <row r="39" spans="1:18" x14ac:dyDescent="0.4">
      <c r="A39" s="118">
        <v>9</v>
      </c>
      <c r="B39" s="118">
        <f>IF(宿泊名簿!B14="",99,宿泊名簿!B14)</f>
        <v>99</v>
      </c>
      <c r="C39" s="118" t="str">
        <f>IF(宿泊名簿!C14="","",宿泊名簿!C14)</f>
        <v/>
      </c>
      <c r="D39" s="118" t="str">
        <f>IF(宿泊名簿!D14="","",宿泊名簿!D14)</f>
        <v/>
      </c>
      <c r="E39" s="118" t="str">
        <f>IF(宿泊名簿!E14="","",宿泊名簿!E14)</f>
        <v/>
      </c>
      <c r="F39" s="118" t="str">
        <f>IF(宿泊名簿!F14="","",宿泊名簿!F14)</f>
        <v/>
      </c>
      <c r="G39" s="118" t="str">
        <f>IF(宿泊名簿!G14="","",宿泊名簿!G14)</f>
        <v/>
      </c>
      <c r="H39" s="118" t="str">
        <f>IF(宿泊名簿!H14="","",宿泊名簿!H14)</f>
        <v/>
      </c>
      <c r="I39" s="118" t="str">
        <f>IF(宿泊名簿!I14="","",宿泊名簿!I14)</f>
        <v/>
      </c>
      <c r="J39" s="118" t="str">
        <f>IF(宿泊名簿!J14="","",宿泊名簿!J14)</f>
        <v/>
      </c>
      <c r="K39" s="118" t="str">
        <f>IF(宿泊名簿!K14="","",宿泊名簿!K14)</f>
        <v/>
      </c>
      <c r="L39" s="118" t="str">
        <f>IF(宿泊名簿!L14="","",宿泊名簿!L14)</f>
        <v/>
      </c>
      <c r="M39" s="118" t="str">
        <f>IF(宿泊名簿!M14="","",宿泊名簿!M14)</f>
        <v/>
      </c>
      <c r="N39" s="118" t="str">
        <f>IF(宿泊名簿!N14="","",宿泊名簿!N14)</f>
        <v/>
      </c>
      <c r="O39" s="118" t="str">
        <f>IF(宿泊名簿!O14="","",宿泊名簿!O14)</f>
        <v/>
      </c>
      <c r="P39" s="118" t="str">
        <f>IF(宿泊名簿!P14="","",宿泊名簿!P14)</f>
        <v/>
      </c>
      <c r="Q39" s="118" t="str">
        <f>IF(宿泊名簿!Q14="","",宿泊名簿!Q14)</f>
        <v/>
      </c>
      <c r="R39" s="118" t="str">
        <f>IF(宿泊名簿!R14="","",宿泊名簿!R14)</f>
        <v/>
      </c>
    </row>
    <row r="40" spans="1:18" x14ac:dyDescent="0.4">
      <c r="A40" s="118">
        <v>10</v>
      </c>
      <c r="B40" s="118">
        <f>IF(宿泊名簿!B15="",99,宿泊名簿!B15)</f>
        <v>99</v>
      </c>
      <c r="C40" s="118" t="str">
        <f>IF(宿泊名簿!C15="","",宿泊名簿!C15)</f>
        <v/>
      </c>
      <c r="D40" s="118" t="str">
        <f>IF(宿泊名簿!D15="","",宿泊名簿!D15)</f>
        <v/>
      </c>
      <c r="E40" s="118" t="str">
        <f>IF(宿泊名簿!E15="","",宿泊名簿!E15)</f>
        <v/>
      </c>
      <c r="F40" s="118" t="str">
        <f>IF(宿泊名簿!F15="","",宿泊名簿!F15)</f>
        <v/>
      </c>
      <c r="G40" s="118" t="str">
        <f>IF(宿泊名簿!G15="","",宿泊名簿!G15)</f>
        <v/>
      </c>
      <c r="H40" s="118" t="str">
        <f>IF(宿泊名簿!H15="","",宿泊名簿!H15)</f>
        <v/>
      </c>
      <c r="I40" s="118" t="str">
        <f>IF(宿泊名簿!I15="","",宿泊名簿!I15)</f>
        <v/>
      </c>
      <c r="J40" s="118" t="str">
        <f>IF(宿泊名簿!J15="","",宿泊名簿!J15)</f>
        <v/>
      </c>
      <c r="K40" s="118" t="str">
        <f>IF(宿泊名簿!K15="","",宿泊名簿!K15)</f>
        <v/>
      </c>
      <c r="L40" s="118" t="str">
        <f>IF(宿泊名簿!L15="","",宿泊名簿!L15)</f>
        <v/>
      </c>
      <c r="M40" s="118" t="str">
        <f>IF(宿泊名簿!M15="","",宿泊名簿!M15)</f>
        <v/>
      </c>
      <c r="N40" s="118" t="str">
        <f>IF(宿泊名簿!N15="","",宿泊名簿!N15)</f>
        <v/>
      </c>
      <c r="O40" s="118" t="str">
        <f>IF(宿泊名簿!O15="","",宿泊名簿!O15)</f>
        <v/>
      </c>
      <c r="P40" s="118" t="str">
        <f>IF(宿泊名簿!P15="","",宿泊名簿!P15)</f>
        <v/>
      </c>
      <c r="Q40" s="118" t="str">
        <f>IF(宿泊名簿!Q15="","",宿泊名簿!Q15)</f>
        <v/>
      </c>
      <c r="R40" s="118" t="str">
        <f>IF(宿泊名簿!R15="","",宿泊名簿!R15)</f>
        <v/>
      </c>
    </row>
    <row r="41" spans="1:18" x14ac:dyDescent="0.4">
      <c r="A41" s="118">
        <v>11</v>
      </c>
      <c r="B41" s="118">
        <f>IF(宿泊名簿!B16="",99,宿泊名簿!B16)</f>
        <v>99</v>
      </c>
      <c r="C41" s="118" t="str">
        <f>IF(宿泊名簿!C16="","",宿泊名簿!C16)</f>
        <v/>
      </c>
      <c r="D41" s="118" t="str">
        <f>IF(宿泊名簿!D16="","",宿泊名簿!D16)</f>
        <v/>
      </c>
      <c r="E41" s="118" t="str">
        <f>IF(宿泊名簿!E16="","",宿泊名簿!E16)</f>
        <v/>
      </c>
      <c r="F41" s="118" t="str">
        <f>IF(宿泊名簿!F16="","",宿泊名簿!F16)</f>
        <v/>
      </c>
      <c r="G41" s="118" t="str">
        <f>IF(宿泊名簿!G16="","",宿泊名簿!G16)</f>
        <v/>
      </c>
      <c r="H41" s="118" t="str">
        <f>IF(宿泊名簿!H16="","",宿泊名簿!H16)</f>
        <v/>
      </c>
      <c r="I41" s="118" t="str">
        <f>IF(宿泊名簿!I16="","",宿泊名簿!I16)</f>
        <v/>
      </c>
      <c r="J41" s="118" t="str">
        <f>IF(宿泊名簿!J16="","",宿泊名簿!J16)</f>
        <v/>
      </c>
      <c r="K41" s="118" t="str">
        <f>IF(宿泊名簿!K16="","",宿泊名簿!K16)</f>
        <v/>
      </c>
      <c r="L41" s="118" t="str">
        <f>IF(宿泊名簿!L16="","",宿泊名簿!L16)</f>
        <v/>
      </c>
      <c r="M41" s="118" t="str">
        <f>IF(宿泊名簿!M16="","",宿泊名簿!M16)</f>
        <v/>
      </c>
      <c r="N41" s="118" t="str">
        <f>IF(宿泊名簿!N16="","",宿泊名簿!N16)</f>
        <v/>
      </c>
      <c r="O41" s="118" t="str">
        <f>IF(宿泊名簿!O16="","",宿泊名簿!O16)</f>
        <v/>
      </c>
      <c r="P41" s="118" t="str">
        <f>IF(宿泊名簿!P16="","",宿泊名簿!P16)</f>
        <v/>
      </c>
      <c r="Q41" s="118" t="str">
        <f>IF(宿泊名簿!Q16="","",宿泊名簿!Q16)</f>
        <v/>
      </c>
      <c r="R41" s="118" t="str">
        <f>IF(宿泊名簿!R16="","",宿泊名簿!R16)</f>
        <v/>
      </c>
    </row>
    <row r="42" spans="1:18" x14ac:dyDescent="0.4">
      <c r="A42" s="118">
        <v>12</v>
      </c>
      <c r="B42" s="118">
        <f>IF(宿泊名簿!B17="",99,宿泊名簿!B17)</f>
        <v>99</v>
      </c>
      <c r="C42" s="118" t="str">
        <f>IF(宿泊名簿!C17="","",宿泊名簿!C17)</f>
        <v/>
      </c>
      <c r="D42" s="118" t="str">
        <f>IF(宿泊名簿!D17="","",宿泊名簿!D17)</f>
        <v/>
      </c>
      <c r="E42" s="118" t="str">
        <f>IF(宿泊名簿!E17="","",宿泊名簿!E17)</f>
        <v/>
      </c>
      <c r="F42" s="118" t="str">
        <f>IF(宿泊名簿!F17="","",宿泊名簿!F17)</f>
        <v/>
      </c>
      <c r="G42" s="118" t="str">
        <f>IF(宿泊名簿!G17="","",宿泊名簿!G17)</f>
        <v/>
      </c>
      <c r="H42" s="118" t="str">
        <f>IF(宿泊名簿!H17="","",宿泊名簿!H17)</f>
        <v/>
      </c>
      <c r="I42" s="118" t="str">
        <f>IF(宿泊名簿!I17="","",宿泊名簿!I17)</f>
        <v/>
      </c>
      <c r="J42" s="118" t="str">
        <f>IF(宿泊名簿!J17="","",宿泊名簿!J17)</f>
        <v/>
      </c>
      <c r="K42" s="118" t="str">
        <f>IF(宿泊名簿!K17="","",宿泊名簿!K17)</f>
        <v/>
      </c>
      <c r="L42" s="118" t="str">
        <f>IF(宿泊名簿!L17="","",宿泊名簿!L17)</f>
        <v/>
      </c>
      <c r="M42" s="118" t="str">
        <f>IF(宿泊名簿!M17="","",宿泊名簿!M17)</f>
        <v/>
      </c>
      <c r="N42" s="118" t="str">
        <f>IF(宿泊名簿!N17="","",宿泊名簿!N17)</f>
        <v/>
      </c>
      <c r="O42" s="118" t="str">
        <f>IF(宿泊名簿!O17="","",宿泊名簿!O17)</f>
        <v/>
      </c>
      <c r="P42" s="118" t="str">
        <f>IF(宿泊名簿!P17="","",宿泊名簿!P17)</f>
        <v/>
      </c>
      <c r="Q42" s="118" t="str">
        <f>IF(宿泊名簿!Q17="","",宿泊名簿!Q17)</f>
        <v/>
      </c>
      <c r="R42" s="118" t="str">
        <f>IF(宿泊名簿!R17="","",宿泊名簿!R17)</f>
        <v/>
      </c>
    </row>
    <row r="43" spans="1:18" x14ac:dyDescent="0.4">
      <c r="A43" s="118">
        <v>13</v>
      </c>
      <c r="B43" s="118">
        <f>IF(宿泊名簿!B18="",99,宿泊名簿!B18)</f>
        <v>99</v>
      </c>
      <c r="C43" s="118" t="str">
        <f>IF(宿泊名簿!C18="","",宿泊名簿!C18)</f>
        <v/>
      </c>
      <c r="D43" s="118" t="str">
        <f>IF(宿泊名簿!D18="","",宿泊名簿!D18)</f>
        <v/>
      </c>
      <c r="E43" s="118" t="str">
        <f>IF(宿泊名簿!E18="","",宿泊名簿!E18)</f>
        <v/>
      </c>
      <c r="F43" s="118" t="str">
        <f>IF(宿泊名簿!F18="","",宿泊名簿!F18)</f>
        <v/>
      </c>
      <c r="G43" s="118" t="str">
        <f>IF(宿泊名簿!G18="","",宿泊名簿!G18)</f>
        <v/>
      </c>
      <c r="H43" s="118" t="str">
        <f>IF(宿泊名簿!H18="","",宿泊名簿!H18)</f>
        <v/>
      </c>
      <c r="I43" s="118" t="str">
        <f>IF(宿泊名簿!I18="","",宿泊名簿!I18)</f>
        <v/>
      </c>
      <c r="J43" s="118" t="str">
        <f>IF(宿泊名簿!J18="","",宿泊名簿!J18)</f>
        <v/>
      </c>
      <c r="K43" s="118" t="str">
        <f>IF(宿泊名簿!K18="","",宿泊名簿!K18)</f>
        <v/>
      </c>
      <c r="L43" s="118" t="str">
        <f>IF(宿泊名簿!L18="","",宿泊名簿!L18)</f>
        <v/>
      </c>
      <c r="M43" s="118" t="str">
        <f>IF(宿泊名簿!M18="","",宿泊名簿!M18)</f>
        <v/>
      </c>
      <c r="N43" s="118" t="str">
        <f>IF(宿泊名簿!N18="","",宿泊名簿!N18)</f>
        <v/>
      </c>
      <c r="O43" s="118" t="str">
        <f>IF(宿泊名簿!O18="","",宿泊名簿!O18)</f>
        <v/>
      </c>
      <c r="P43" s="118" t="str">
        <f>IF(宿泊名簿!P18="","",宿泊名簿!P18)</f>
        <v/>
      </c>
      <c r="Q43" s="118" t="str">
        <f>IF(宿泊名簿!Q18="","",宿泊名簿!Q18)</f>
        <v/>
      </c>
      <c r="R43" s="118" t="str">
        <f>IF(宿泊名簿!R18="","",宿泊名簿!R18)</f>
        <v/>
      </c>
    </row>
    <row r="44" spans="1:18" x14ac:dyDescent="0.4">
      <c r="A44" s="118">
        <v>14</v>
      </c>
      <c r="B44" s="118">
        <f>IF(宿泊名簿!B19="",99,宿泊名簿!B19)</f>
        <v>99</v>
      </c>
      <c r="C44" s="118" t="str">
        <f>IF(宿泊名簿!C19="","",宿泊名簿!C19)</f>
        <v/>
      </c>
      <c r="D44" s="118" t="str">
        <f>IF(宿泊名簿!D19="","",宿泊名簿!D19)</f>
        <v/>
      </c>
      <c r="E44" s="118" t="str">
        <f>IF(宿泊名簿!E19="","",宿泊名簿!E19)</f>
        <v/>
      </c>
      <c r="F44" s="118" t="str">
        <f>IF(宿泊名簿!F19="","",宿泊名簿!F19)</f>
        <v/>
      </c>
      <c r="G44" s="118" t="str">
        <f>IF(宿泊名簿!G19="","",宿泊名簿!G19)</f>
        <v/>
      </c>
      <c r="H44" s="118" t="str">
        <f>IF(宿泊名簿!H19="","",宿泊名簿!H19)</f>
        <v/>
      </c>
      <c r="I44" s="118" t="str">
        <f>IF(宿泊名簿!I19="","",宿泊名簿!I19)</f>
        <v/>
      </c>
      <c r="J44" s="118" t="str">
        <f>IF(宿泊名簿!J19="","",宿泊名簿!J19)</f>
        <v/>
      </c>
      <c r="K44" s="118" t="str">
        <f>IF(宿泊名簿!K19="","",宿泊名簿!K19)</f>
        <v/>
      </c>
      <c r="L44" s="118" t="str">
        <f>IF(宿泊名簿!L19="","",宿泊名簿!L19)</f>
        <v/>
      </c>
      <c r="M44" s="118" t="str">
        <f>IF(宿泊名簿!M19="","",宿泊名簿!M19)</f>
        <v/>
      </c>
      <c r="N44" s="118" t="str">
        <f>IF(宿泊名簿!N19="","",宿泊名簿!N19)</f>
        <v/>
      </c>
      <c r="O44" s="118" t="str">
        <f>IF(宿泊名簿!O19="","",宿泊名簿!O19)</f>
        <v/>
      </c>
      <c r="P44" s="118" t="str">
        <f>IF(宿泊名簿!P19="","",宿泊名簿!P19)</f>
        <v/>
      </c>
      <c r="Q44" s="118" t="str">
        <f>IF(宿泊名簿!Q19="","",宿泊名簿!Q19)</f>
        <v/>
      </c>
      <c r="R44" s="118" t="str">
        <f>IF(宿泊名簿!R19="","",宿泊名簿!R19)</f>
        <v/>
      </c>
    </row>
    <row r="45" spans="1:18" x14ac:dyDescent="0.4">
      <c r="A45" s="118">
        <v>15</v>
      </c>
      <c r="B45" s="118">
        <f>IF(宿泊名簿!B20="",99,宿泊名簿!B20)</f>
        <v>99</v>
      </c>
      <c r="C45" s="118" t="str">
        <f>IF(宿泊名簿!C20="","",宿泊名簿!C20)</f>
        <v/>
      </c>
      <c r="D45" s="118" t="str">
        <f>IF(宿泊名簿!D20="","",宿泊名簿!D20)</f>
        <v/>
      </c>
      <c r="E45" s="118" t="str">
        <f>IF(宿泊名簿!E20="","",宿泊名簿!E20)</f>
        <v/>
      </c>
      <c r="F45" s="118" t="str">
        <f>IF(宿泊名簿!F20="","",宿泊名簿!F20)</f>
        <v/>
      </c>
      <c r="G45" s="118" t="str">
        <f>IF(宿泊名簿!G20="","",宿泊名簿!G20)</f>
        <v/>
      </c>
      <c r="H45" s="118" t="str">
        <f>IF(宿泊名簿!H20="","",宿泊名簿!H20)</f>
        <v/>
      </c>
      <c r="I45" s="118" t="str">
        <f>IF(宿泊名簿!I20="","",宿泊名簿!I20)</f>
        <v/>
      </c>
      <c r="J45" s="118" t="str">
        <f>IF(宿泊名簿!J20="","",宿泊名簿!J20)</f>
        <v/>
      </c>
      <c r="K45" s="118" t="str">
        <f>IF(宿泊名簿!K20="","",宿泊名簿!K20)</f>
        <v/>
      </c>
      <c r="L45" s="118" t="str">
        <f>IF(宿泊名簿!L20="","",宿泊名簿!L20)</f>
        <v/>
      </c>
      <c r="M45" s="118" t="str">
        <f>IF(宿泊名簿!M20="","",宿泊名簿!M20)</f>
        <v/>
      </c>
      <c r="N45" s="118" t="str">
        <f>IF(宿泊名簿!N20="","",宿泊名簿!N20)</f>
        <v/>
      </c>
      <c r="O45" s="118" t="str">
        <f>IF(宿泊名簿!O20="","",宿泊名簿!O20)</f>
        <v/>
      </c>
      <c r="P45" s="118" t="str">
        <f>IF(宿泊名簿!P20="","",宿泊名簿!P20)</f>
        <v/>
      </c>
      <c r="Q45" s="118" t="str">
        <f>IF(宿泊名簿!Q20="","",宿泊名簿!Q20)</f>
        <v/>
      </c>
      <c r="R45" s="118" t="str">
        <f>IF(宿泊名簿!R20="","",宿泊名簿!R20)</f>
        <v/>
      </c>
    </row>
    <row r="46" spans="1:18" x14ac:dyDescent="0.4">
      <c r="A46" s="118">
        <v>16</v>
      </c>
      <c r="B46" s="118">
        <f>IF(宿泊名簿!B21="",99,宿泊名簿!B21)</f>
        <v>99</v>
      </c>
      <c r="C46" s="118" t="str">
        <f>IF(宿泊名簿!C21="","",宿泊名簿!C21)</f>
        <v/>
      </c>
      <c r="D46" s="118" t="str">
        <f>IF(宿泊名簿!D21="","",宿泊名簿!D21)</f>
        <v/>
      </c>
      <c r="E46" s="118" t="str">
        <f>IF(宿泊名簿!E21="","",宿泊名簿!E21)</f>
        <v/>
      </c>
      <c r="F46" s="118" t="str">
        <f>IF(宿泊名簿!F21="","",宿泊名簿!F21)</f>
        <v/>
      </c>
      <c r="G46" s="118" t="str">
        <f>IF(宿泊名簿!G21="","",宿泊名簿!G21)</f>
        <v/>
      </c>
      <c r="H46" s="118" t="str">
        <f>IF(宿泊名簿!H21="","",宿泊名簿!H21)</f>
        <v/>
      </c>
      <c r="I46" s="118" t="str">
        <f>IF(宿泊名簿!I21="","",宿泊名簿!I21)</f>
        <v/>
      </c>
      <c r="J46" s="118" t="str">
        <f>IF(宿泊名簿!J21="","",宿泊名簿!J21)</f>
        <v/>
      </c>
      <c r="K46" s="118" t="str">
        <f>IF(宿泊名簿!K21="","",宿泊名簿!K21)</f>
        <v/>
      </c>
      <c r="L46" s="118" t="str">
        <f>IF(宿泊名簿!L21="","",宿泊名簿!L21)</f>
        <v/>
      </c>
      <c r="M46" s="118" t="str">
        <f>IF(宿泊名簿!M21="","",宿泊名簿!M21)</f>
        <v/>
      </c>
      <c r="N46" s="118" t="str">
        <f>IF(宿泊名簿!N21="","",宿泊名簿!N21)</f>
        <v/>
      </c>
      <c r="O46" s="118" t="str">
        <f>IF(宿泊名簿!O21="","",宿泊名簿!O21)</f>
        <v/>
      </c>
      <c r="P46" s="118" t="str">
        <f>IF(宿泊名簿!P21="","",宿泊名簿!P21)</f>
        <v/>
      </c>
      <c r="Q46" s="118" t="str">
        <f>IF(宿泊名簿!Q21="","",宿泊名簿!Q21)</f>
        <v/>
      </c>
      <c r="R46" s="118" t="str">
        <f>IF(宿泊名簿!R21="","",宿泊名簿!R21)</f>
        <v/>
      </c>
    </row>
    <row r="47" spans="1:18" x14ac:dyDescent="0.4">
      <c r="A47" s="118">
        <v>17</v>
      </c>
      <c r="B47" s="118">
        <f>IF(宿泊名簿!B22="",99,宿泊名簿!B22)</f>
        <v>99</v>
      </c>
      <c r="C47" s="118" t="str">
        <f>IF(宿泊名簿!C22="","",宿泊名簿!C22)</f>
        <v/>
      </c>
      <c r="D47" s="118" t="str">
        <f>IF(宿泊名簿!D22="","",宿泊名簿!D22)</f>
        <v/>
      </c>
      <c r="E47" s="118" t="str">
        <f>IF(宿泊名簿!E22="","",宿泊名簿!E22)</f>
        <v/>
      </c>
      <c r="F47" s="118" t="str">
        <f>IF(宿泊名簿!F22="","",宿泊名簿!F22)</f>
        <v/>
      </c>
      <c r="G47" s="118" t="str">
        <f>IF(宿泊名簿!G22="","",宿泊名簿!G22)</f>
        <v/>
      </c>
      <c r="H47" s="118" t="str">
        <f>IF(宿泊名簿!H22="","",宿泊名簿!H22)</f>
        <v/>
      </c>
      <c r="I47" s="118" t="str">
        <f>IF(宿泊名簿!I22="","",宿泊名簿!I22)</f>
        <v/>
      </c>
      <c r="J47" s="118" t="str">
        <f>IF(宿泊名簿!J22="","",宿泊名簿!J22)</f>
        <v/>
      </c>
      <c r="K47" s="118" t="str">
        <f>IF(宿泊名簿!K22="","",宿泊名簿!K22)</f>
        <v/>
      </c>
      <c r="L47" s="118" t="str">
        <f>IF(宿泊名簿!L22="","",宿泊名簿!L22)</f>
        <v/>
      </c>
      <c r="M47" s="118" t="str">
        <f>IF(宿泊名簿!M22="","",宿泊名簿!M22)</f>
        <v/>
      </c>
      <c r="N47" s="118" t="str">
        <f>IF(宿泊名簿!N22="","",宿泊名簿!N22)</f>
        <v/>
      </c>
      <c r="O47" s="118" t="str">
        <f>IF(宿泊名簿!O22="","",宿泊名簿!O22)</f>
        <v/>
      </c>
      <c r="P47" s="118" t="str">
        <f>IF(宿泊名簿!P22="","",宿泊名簿!P22)</f>
        <v/>
      </c>
      <c r="Q47" s="118" t="str">
        <f>IF(宿泊名簿!Q22="","",宿泊名簿!Q22)</f>
        <v/>
      </c>
      <c r="R47" s="118" t="str">
        <f>IF(宿泊名簿!R22="","",宿泊名簿!R22)</f>
        <v/>
      </c>
    </row>
    <row r="48" spans="1:18" x14ac:dyDescent="0.4">
      <c r="A48" s="118">
        <v>18</v>
      </c>
      <c r="B48" s="118">
        <f>IF(宿泊名簿!B23="",99,宿泊名簿!B23)</f>
        <v>99</v>
      </c>
      <c r="C48" s="118" t="str">
        <f>IF(宿泊名簿!C23="","",宿泊名簿!C23)</f>
        <v/>
      </c>
      <c r="D48" s="118" t="str">
        <f>IF(宿泊名簿!D23="","",宿泊名簿!D23)</f>
        <v/>
      </c>
      <c r="E48" s="118" t="str">
        <f>IF(宿泊名簿!E23="","",宿泊名簿!E23)</f>
        <v/>
      </c>
      <c r="F48" s="118" t="str">
        <f>IF(宿泊名簿!F23="","",宿泊名簿!F23)</f>
        <v/>
      </c>
      <c r="G48" s="118" t="str">
        <f>IF(宿泊名簿!G23="","",宿泊名簿!G23)</f>
        <v/>
      </c>
      <c r="H48" s="118" t="str">
        <f>IF(宿泊名簿!H23="","",宿泊名簿!H23)</f>
        <v/>
      </c>
      <c r="I48" s="118" t="str">
        <f>IF(宿泊名簿!I23="","",宿泊名簿!I23)</f>
        <v/>
      </c>
      <c r="J48" s="118" t="str">
        <f>IF(宿泊名簿!J23="","",宿泊名簿!J23)</f>
        <v/>
      </c>
      <c r="K48" s="118" t="str">
        <f>IF(宿泊名簿!K23="","",宿泊名簿!K23)</f>
        <v/>
      </c>
      <c r="L48" s="118" t="str">
        <f>IF(宿泊名簿!L23="","",宿泊名簿!L23)</f>
        <v/>
      </c>
      <c r="M48" s="118" t="str">
        <f>IF(宿泊名簿!M23="","",宿泊名簿!M23)</f>
        <v/>
      </c>
      <c r="N48" s="118" t="str">
        <f>IF(宿泊名簿!N23="","",宿泊名簿!N23)</f>
        <v/>
      </c>
      <c r="O48" s="118" t="str">
        <f>IF(宿泊名簿!O23="","",宿泊名簿!O23)</f>
        <v/>
      </c>
      <c r="P48" s="118" t="str">
        <f>IF(宿泊名簿!P23="","",宿泊名簿!P23)</f>
        <v/>
      </c>
      <c r="Q48" s="118" t="str">
        <f>IF(宿泊名簿!Q23="","",宿泊名簿!Q23)</f>
        <v/>
      </c>
      <c r="R48" s="118" t="str">
        <f>IF(宿泊名簿!R23="","",宿泊名簿!R23)</f>
        <v/>
      </c>
    </row>
    <row r="49" spans="1:37" x14ac:dyDescent="0.4">
      <c r="A49" s="118">
        <v>19</v>
      </c>
      <c r="B49" s="118">
        <f>IF(宿泊名簿!B24="",99,宿泊名簿!B24)</f>
        <v>99</v>
      </c>
      <c r="C49" s="118" t="str">
        <f>IF(宿泊名簿!C24="","",宿泊名簿!C24)</f>
        <v/>
      </c>
      <c r="D49" s="118" t="str">
        <f>IF(宿泊名簿!D24="","",宿泊名簿!D24)</f>
        <v/>
      </c>
      <c r="E49" s="118" t="str">
        <f>IF(宿泊名簿!E24="","",宿泊名簿!E24)</f>
        <v/>
      </c>
      <c r="F49" s="118" t="str">
        <f>IF(宿泊名簿!F24="","",宿泊名簿!F24)</f>
        <v/>
      </c>
      <c r="G49" s="118" t="str">
        <f>IF(宿泊名簿!G24="","",宿泊名簿!G24)</f>
        <v/>
      </c>
      <c r="H49" s="118" t="str">
        <f>IF(宿泊名簿!H24="","",宿泊名簿!H24)</f>
        <v/>
      </c>
      <c r="I49" s="118" t="str">
        <f>IF(宿泊名簿!I24="","",宿泊名簿!I24)</f>
        <v/>
      </c>
      <c r="J49" s="118" t="str">
        <f>IF(宿泊名簿!J24="","",宿泊名簿!J24)</f>
        <v/>
      </c>
      <c r="K49" s="118" t="str">
        <f>IF(宿泊名簿!K24="","",宿泊名簿!K24)</f>
        <v/>
      </c>
      <c r="L49" s="118" t="str">
        <f>IF(宿泊名簿!L24="","",宿泊名簿!L24)</f>
        <v/>
      </c>
      <c r="M49" s="118" t="str">
        <f>IF(宿泊名簿!M24="","",宿泊名簿!M24)</f>
        <v/>
      </c>
      <c r="N49" s="118" t="str">
        <f>IF(宿泊名簿!N24="","",宿泊名簿!N24)</f>
        <v/>
      </c>
      <c r="O49" s="118" t="str">
        <f>IF(宿泊名簿!O24="","",宿泊名簿!O24)</f>
        <v/>
      </c>
      <c r="P49" s="118" t="str">
        <f>IF(宿泊名簿!P24="","",宿泊名簿!P24)</f>
        <v/>
      </c>
      <c r="Q49" s="118" t="str">
        <f>IF(宿泊名簿!Q24="","",宿泊名簿!Q24)</f>
        <v/>
      </c>
      <c r="R49" s="118" t="str">
        <f>IF(宿泊名簿!R24="","",宿泊名簿!R24)</f>
        <v/>
      </c>
    </row>
    <row r="50" spans="1:37" x14ac:dyDescent="0.4">
      <c r="A50" s="118">
        <v>20</v>
      </c>
      <c r="B50" s="118">
        <f>IF(宿泊名簿!B25="",99,宿泊名簿!B25)</f>
        <v>99</v>
      </c>
      <c r="C50" s="118" t="str">
        <f>IF(宿泊名簿!C25="","",宿泊名簿!C25)</f>
        <v/>
      </c>
      <c r="D50" s="118" t="str">
        <f>IF(宿泊名簿!D25="","",宿泊名簿!D25)</f>
        <v/>
      </c>
      <c r="E50" s="118" t="str">
        <f>IF(宿泊名簿!E25="","",宿泊名簿!E25)</f>
        <v/>
      </c>
      <c r="F50" s="118" t="str">
        <f>IF(宿泊名簿!F25="","",宿泊名簿!F25)</f>
        <v/>
      </c>
      <c r="G50" s="118" t="str">
        <f>IF(宿泊名簿!G25="","",宿泊名簿!G25)</f>
        <v/>
      </c>
      <c r="H50" s="118" t="str">
        <f>IF(宿泊名簿!H25="","",宿泊名簿!H25)</f>
        <v/>
      </c>
      <c r="I50" s="118" t="str">
        <f>IF(宿泊名簿!I25="","",宿泊名簿!I25)</f>
        <v/>
      </c>
      <c r="J50" s="118" t="str">
        <f>IF(宿泊名簿!J25="","",宿泊名簿!J25)</f>
        <v/>
      </c>
      <c r="K50" s="118" t="str">
        <f>IF(宿泊名簿!K25="","",宿泊名簿!K25)</f>
        <v/>
      </c>
      <c r="L50" s="118" t="str">
        <f>IF(宿泊名簿!L25="","",宿泊名簿!L25)</f>
        <v/>
      </c>
      <c r="M50" s="118" t="str">
        <f>IF(宿泊名簿!M25="","",宿泊名簿!M25)</f>
        <v/>
      </c>
      <c r="N50" s="118" t="str">
        <f>IF(宿泊名簿!N25="","",宿泊名簿!N25)</f>
        <v/>
      </c>
      <c r="O50" s="118" t="str">
        <f>IF(宿泊名簿!O25="","",宿泊名簿!O25)</f>
        <v/>
      </c>
      <c r="P50" s="118" t="str">
        <f>IF(宿泊名簿!P25="","",宿泊名簿!P25)</f>
        <v/>
      </c>
      <c r="Q50" s="118" t="str">
        <f>IF(宿泊名簿!Q25="","",宿泊名簿!Q25)</f>
        <v/>
      </c>
      <c r="R50" s="118" t="str">
        <f>IF(宿泊名簿!R25="","",宿泊名簿!R25)</f>
        <v/>
      </c>
    </row>
    <row r="51" spans="1:37" x14ac:dyDescent="0.4">
      <c r="A51" s="118">
        <v>21</v>
      </c>
      <c r="B51" s="118">
        <f>IF(宿泊名簿!B26="",99,宿泊名簿!B26)</f>
        <v>99</v>
      </c>
      <c r="C51" s="118" t="str">
        <f>IF(宿泊名簿!C26="","",宿泊名簿!C26)</f>
        <v/>
      </c>
      <c r="D51" s="118" t="str">
        <f>IF(宿泊名簿!D26="","",宿泊名簿!D26)</f>
        <v/>
      </c>
      <c r="E51" s="118" t="str">
        <f>IF(宿泊名簿!E26="","",宿泊名簿!E26)</f>
        <v/>
      </c>
      <c r="F51" s="118" t="str">
        <f>IF(宿泊名簿!F26="","",宿泊名簿!F26)</f>
        <v/>
      </c>
      <c r="G51" s="118" t="str">
        <f>IF(宿泊名簿!G26="","",宿泊名簿!G26)</f>
        <v/>
      </c>
      <c r="H51" s="118" t="str">
        <f>IF(宿泊名簿!H26="","",宿泊名簿!H26)</f>
        <v/>
      </c>
      <c r="I51" s="118" t="str">
        <f>IF(宿泊名簿!I26="","",宿泊名簿!I26)</f>
        <v/>
      </c>
      <c r="J51" s="118" t="str">
        <f>IF(宿泊名簿!J26="","",宿泊名簿!J26)</f>
        <v/>
      </c>
      <c r="K51" s="118" t="str">
        <f>IF(宿泊名簿!K26="","",宿泊名簿!K26)</f>
        <v/>
      </c>
      <c r="L51" s="118" t="str">
        <f>IF(宿泊名簿!L26="","",宿泊名簿!L26)</f>
        <v/>
      </c>
      <c r="M51" s="118" t="str">
        <f>IF(宿泊名簿!M26="","",宿泊名簿!M26)</f>
        <v/>
      </c>
      <c r="N51" s="118" t="str">
        <f>IF(宿泊名簿!N26="","",宿泊名簿!N26)</f>
        <v/>
      </c>
      <c r="O51" s="118" t="str">
        <f>IF(宿泊名簿!O26="","",宿泊名簿!O26)</f>
        <v/>
      </c>
      <c r="P51" s="118" t="str">
        <f>IF(宿泊名簿!P26="","",宿泊名簿!P26)</f>
        <v/>
      </c>
      <c r="Q51" s="118" t="str">
        <f>IF(宿泊名簿!Q26="","",宿泊名簿!Q26)</f>
        <v/>
      </c>
      <c r="R51" s="118" t="str">
        <f>IF(宿泊名簿!R26="","",宿泊名簿!R26)</f>
        <v/>
      </c>
    </row>
    <row r="52" spans="1:37" x14ac:dyDescent="0.4">
      <c r="A52" s="118">
        <v>22</v>
      </c>
      <c r="B52" s="118">
        <f>IF(宿泊名簿!B27="",99,宿泊名簿!B27)</f>
        <v>99</v>
      </c>
      <c r="C52" s="118" t="str">
        <f>IF(宿泊名簿!C27="","",宿泊名簿!C27)</f>
        <v/>
      </c>
      <c r="D52" s="118" t="str">
        <f>IF(宿泊名簿!D27="","",宿泊名簿!D27)</f>
        <v/>
      </c>
      <c r="E52" s="118" t="str">
        <f>IF(宿泊名簿!E27="","",宿泊名簿!E27)</f>
        <v/>
      </c>
      <c r="F52" s="118" t="str">
        <f>IF(宿泊名簿!F27="","",宿泊名簿!F27)</f>
        <v/>
      </c>
      <c r="G52" s="118" t="str">
        <f>IF(宿泊名簿!G27="","",宿泊名簿!G27)</f>
        <v/>
      </c>
      <c r="H52" s="118" t="str">
        <f>IF(宿泊名簿!H27="","",宿泊名簿!H27)</f>
        <v/>
      </c>
      <c r="I52" s="118" t="str">
        <f>IF(宿泊名簿!I27="","",宿泊名簿!I27)</f>
        <v/>
      </c>
      <c r="J52" s="118" t="str">
        <f>IF(宿泊名簿!J27="","",宿泊名簿!J27)</f>
        <v/>
      </c>
      <c r="K52" s="118" t="str">
        <f>IF(宿泊名簿!K27="","",宿泊名簿!K27)</f>
        <v/>
      </c>
      <c r="L52" s="118" t="str">
        <f>IF(宿泊名簿!L27="","",宿泊名簿!L27)</f>
        <v/>
      </c>
      <c r="M52" s="118" t="str">
        <f>IF(宿泊名簿!M27="","",宿泊名簿!M27)</f>
        <v/>
      </c>
      <c r="N52" s="118" t="str">
        <f>IF(宿泊名簿!N27="","",宿泊名簿!N27)</f>
        <v/>
      </c>
      <c r="O52" s="118" t="str">
        <f>IF(宿泊名簿!O27="","",宿泊名簿!O27)</f>
        <v/>
      </c>
      <c r="P52" s="118" t="str">
        <f>IF(宿泊名簿!P27="","",宿泊名簿!P27)</f>
        <v/>
      </c>
      <c r="Q52" s="118" t="str">
        <f>IF(宿泊名簿!Q27="","",宿泊名簿!Q27)</f>
        <v/>
      </c>
      <c r="R52" s="118" t="str">
        <f>IF(宿泊名簿!R27="","",宿泊名簿!R27)</f>
        <v/>
      </c>
    </row>
    <row r="53" spans="1:37" x14ac:dyDescent="0.4">
      <c r="A53" s="118">
        <v>23</v>
      </c>
      <c r="B53" s="118">
        <f>IF(宿泊名簿!B28="",99,宿泊名簿!B28)</f>
        <v>99</v>
      </c>
      <c r="C53" s="118" t="str">
        <f>IF(宿泊名簿!C28="","",宿泊名簿!C28)</f>
        <v/>
      </c>
      <c r="D53" s="118" t="str">
        <f>IF(宿泊名簿!D28="","",宿泊名簿!D28)</f>
        <v/>
      </c>
      <c r="E53" s="118" t="str">
        <f>IF(宿泊名簿!E28="","",宿泊名簿!E28)</f>
        <v/>
      </c>
      <c r="F53" s="118" t="str">
        <f>IF(宿泊名簿!F28="","",宿泊名簿!F28)</f>
        <v/>
      </c>
      <c r="G53" s="118" t="str">
        <f>IF(宿泊名簿!G28="","",宿泊名簿!G28)</f>
        <v/>
      </c>
      <c r="H53" s="118" t="str">
        <f>IF(宿泊名簿!H28="","",宿泊名簿!H28)</f>
        <v/>
      </c>
      <c r="I53" s="118" t="str">
        <f>IF(宿泊名簿!I28="","",宿泊名簿!I28)</f>
        <v/>
      </c>
      <c r="J53" s="118" t="str">
        <f>IF(宿泊名簿!J28="","",宿泊名簿!J28)</f>
        <v/>
      </c>
      <c r="K53" s="118" t="str">
        <f>IF(宿泊名簿!K28="","",宿泊名簿!K28)</f>
        <v/>
      </c>
      <c r="L53" s="118" t="str">
        <f>IF(宿泊名簿!L28="","",宿泊名簿!L28)</f>
        <v/>
      </c>
      <c r="M53" s="118" t="str">
        <f>IF(宿泊名簿!M28="","",宿泊名簿!M28)</f>
        <v/>
      </c>
      <c r="N53" s="118" t="str">
        <f>IF(宿泊名簿!N28="","",宿泊名簿!N28)</f>
        <v/>
      </c>
      <c r="O53" s="118" t="str">
        <f>IF(宿泊名簿!O28="","",宿泊名簿!O28)</f>
        <v/>
      </c>
      <c r="P53" s="118" t="str">
        <f>IF(宿泊名簿!P28="","",宿泊名簿!P28)</f>
        <v/>
      </c>
      <c r="Q53" s="118" t="str">
        <f>IF(宿泊名簿!Q28="","",宿泊名簿!Q28)</f>
        <v/>
      </c>
      <c r="R53" s="118" t="str">
        <f>IF(宿泊名簿!R28="","",宿泊名簿!R28)</f>
        <v/>
      </c>
    </row>
    <row r="54" spans="1:37" x14ac:dyDescent="0.4">
      <c r="A54" s="118">
        <v>24</v>
      </c>
      <c r="B54" s="118">
        <f>IF(宿泊名簿!B29="",99,宿泊名簿!B29)</f>
        <v>99</v>
      </c>
      <c r="C54" s="118" t="str">
        <f>IF(宿泊名簿!C29="","",宿泊名簿!C29)</f>
        <v/>
      </c>
      <c r="D54" s="118" t="str">
        <f>IF(宿泊名簿!D29="","",宿泊名簿!D29)</f>
        <v/>
      </c>
      <c r="E54" s="118" t="str">
        <f>IF(宿泊名簿!E29="","",宿泊名簿!E29)</f>
        <v/>
      </c>
      <c r="F54" s="118" t="str">
        <f>IF(宿泊名簿!F29="","",宿泊名簿!F29)</f>
        <v/>
      </c>
      <c r="G54" s="118" t="str">
        <f>IF(宿泊名簿!G29="","",宿泊名簿!G29)</f>
        <v/>
      </c>
      <c r="H54" s="118" t="str">
        <f>IF(宿泊名簿!H29="","",宿泊名簿!H29)</f>
        <v/>
      </c>
      <c r="I54" s="118" t="str">
        <f>IF(宿泊名簿!I29="","",宿泊名簿!I29)</f>
        <v/>
      </c>
      <c r="J54" s="118" t="str">
        <f>IF(宿泊名簿!J29="","",宿泊名簿!J29)</f>
        <v/>
      </c>
      <c r="K54" s="118" t="str">
        <f>IF(宿泊名簿!K29="","",宿泊名簿!K29)</f>
        <v/>
      </c>
      <c r="L54" s="118" t="str">
        <f>IF(宿泊名簿!L29="","",宿泊名簿!L29)</f>
        <v/>
      </c>
      <c r="M54" s="118" t="str">
        <f>IF(宿泊名簿!M29="","",宿泊名簿!M29)</f>
        <v/>
      </c>
      <c r="N54" s="118" t="str">
        <f>IF(宿泊名簿!N29="","",宿泊名簿!N29)</f>
        <v/>
      </c>
      <c r="O54" s="118" t="str">
        <f>IF(宿泊名簿!O29="","",宿泊名簿!O29)</f>
        <v/>
      </c>
      <c r="P54" s="118" t="str">
        <f>IF(宿泊名簿!P29="","",宿泊名簿!P29)</f>
        <v/>
      </c>
      <c r="Q54" s="118" t="str">
        <f>IF(宿泊名簿!Q29="","",宿泊名簿!Q29)</f>
        <v/>
      </c>
      <c r="R54" s="118" t="str">
        <f>IF(宿泊名簿!R29="","",宿泊名簿!R29)</f>
        <v/>
      </c>
    </row>
    <row r="55" spans="1:37" x14ac:dyDescent="0.4">
      <c r="A55" s="118">
        <v>25</v>
      </c>
      <c r="B55" s="118">
        <f>IF(宿泊名簿!B30="",99,宿泊名簿!B30)</f>
        <v>99</v>
      </c>
      <c r="C55" s="118" t="str">
        <f>IF(宿泊名簿!C30="","",宿泊名簿!C30)</f>
        <v/>
      </c>
      <c r="D55" s="118" t="str">
        <f>IF(宿泊名簿!D30="","",宿泊名簿!D30)</f>
        <v/>
      </c>
      <c r="E55" s="118" t="str">
        <f>IF(宿泊名簿!E30="","",宿泊名簿!E30)</f>
        <v/>
      </c>
      <c r="F55" s="118" t="str">
        <f>IF(宿泊名簿!F30="","",宿泊名簿!F30)</f>
        <v/>
      </c>
      <c r="G55" s="118" t="str">
        <f>IF(宿泊名簿!G30="","",宿泊名簿!G30)</f>
        <v/>
      </c>
      <c r="H55" s="118" t="str">
        <f>IF(宿泊名簿!H30="","",宿泊名簿!H30)</f>
        <v/>
      </c>
      <c r="I55" s="118" t="str">
        <f>IF(宿泊名簿!I30="","",宿泊名簿!I30)</f>
        <v/>
      </c>
      <c r="J55" s="118" t="str">
        <f>IF(宿泊名簿!J30="","",宿泊名簿!J30)</f>
        <v/>
      </c>
      <c r="K55" s="118" t="str">
        <f>IF(宿泊名簿!K30="","",宿泊名簿!K30)</f>
        <v/>
      </c>
      <c r="L55" s="118" t="str">
        <f>IF(宿泊名簿!L30="","",宿泊名簿!L30)</f>
        <v/>
      </c>
      <c r="M55" s="118" t="str">
        <f>IF(宿泊名簿!M30="","",宿泊名簿!M30)</f>
        <v/>
      </c>
      <c r="N55" s="118" t="str">
        <f>IF(宿泊名簿!N30="","",宿泊名簿!N30)</f>
        <v/>
      </c>
      <c r="O55" s="118" t="str">
        <f>IF(宿泊名簿!O30="","",宿泊名簿!O30)</f>
        <v/>
      </c>
      <c r="P55" s="118" t="str">
        <f>IF(宿泊名簿!P30="","",宿泊名簿!P30)</f>
        <v/>
      </c>
      <c r="Q55" s="118" t="str">
        <f>IF(宿泊名簿!Q30="","",宿泊名簿!Q30)</f>
        <v/>
      </c>
      <c r="R55" s="118" t="str">
        <f>IF(宿泊名簿!R30="","",宿泊名簿!R30)</f>
        <v/>
      </c>
    </row>
    <row r="56" spans="1:37" x14ac:dyDescent="0.4">
      <c r="A56" s="118">
        <v>26</v>
      </c>
      <c r="B56" s="118">
        <f>IF(宿泊名簿!B31="",99,宿泊名簿!B31)</f>
        <v>99</v>
      </c>
      <c r="C56" s="118" t="str">
        <f>IF(宿泊名簿!C31="","",宿泊名簿!C31)</f>
        <v/>
      </c>
      <c r="D56" s="118" t="str">
        <f>IF(宿泊名簿!D31="","",宿泊名簿!D31)</f>
        <v/>
      </c>
      <c r="E56" s="118" t="str">
        <f>IF(宿泊名簿!E31="","",宿泊名簿!E31)</f>
        <v/>
      </c>
      <c r="F56" s="118" t="str">
        <f>IF(宿泊名簿!F31="","",宿泊名簿!F31)</f>
        <v/>
      </c>
      <c r="G56" s="118" t="str">
        <f>IF(宿泊名簿!G31="","",宿泊名簿!G31)</f>
        <v/>
      </c>
      <c r="H56" s="118" t="str">
        <f>IF(宿泊名簿!H31="","",宿泊名簿!H31)</f>
        <v/>
      </c>
      <c r="I56" s="118" t="str">
        <f>IF(宿泊名簿!I31="","",宿泊名簿!I31)</f>
        <v/>
      </c>
      <c r="J56" s="118" t="str">
        <f>IF(宿泊名簿!J31="","",宿泊名簿!J31)</f>
        <v/>
      </c>
      <c r="K56" s="118" t="str">
        <f>IF(宿泊名簿!K31="","",宿泊名簿!K31)</f>
        <v/>
      </c>
      <c r="L56" s="118" t="str">
        <f>IF(宿泊名簿!L31="","",宿泊名簿!L31)</f>
        <v/>
      </c>
      <c r="M56" s="118" t="str">
        <f>IF(宿泊名簿!M31="","",宿泊名簿!M31)</f>
        <v/>
      </c>
      <c r="N56" s="118" t="str">
        <f>IF(宿泊名簿!N31="","",宿泊名簿!N31)</f>
        <v/>
      </c>
      <c r="O56" s="118" t="str">
        <f>IF(宿泊名簿!O31="","",宿泊名簿!O31)</f>
        <v/>
      </c>
      <c r="P56" s="118" t="str">
        <f>IF(宿泊名簿!P31="","",宿泊名簿!P31)</f>
        <v/>
      </c>
      <c r="Q56" s="118" t="str">
        <f>IF(宿泊名簿!Q31="","",宿泊名簿!Q31)</f>
        <v/>
      </c>
      <c r="R56" s="118" t="str">
        <f>IF(宿泊名簿!R31="","",宿泊名簿!R31)</f>
        <v/>
      </c>
    </row>
    <row r="57" spans="1:37" x14ac:dyDescent="0.4">
      <c r="A57" s="118">
        <v>27</v>
      </c>
      <c r="B57" s="118">
        <f>IF(宿泊名簿!B32="",99,宿泊名簿!B32)</f>
        <v>99</v>
      </c>
      <c r="C57" s="118" t="str">
        <f>IF(宿泊名簿!C32="","",宿泊名簿!C32)</f>
        <v/>
      </c>
      <c r="D57" s="118" t="str">
        <f>IF(宿泊名簿!D32="","",宿泊名簿!D32)</f>
        <v/>
      </c>
      <c r="E57" s="118" t="str">
        <f>IF(宿泊名簿!E32="","",宿泊名簿!E32)</f>
        <v/>
      </c>
      <c r="F57" s="118" t="str">
        <f>IF(宿泊名簿!F32="","",宿泊名簿!F32)</f>
        <v/>
      </c>
      <c r="G57" s="118" t="str">
        <f>IF(宿泊名簿!G32="","",宿泊名簿!G32)</f>
        <v/>
      </c>
      <c r="H57" s="118" t="str">
        <f>IF(宿泊名簿!H32="","",宿泊名簿!H32)</f>
        <v/>
      </c>
      <c r="I57" s="118" t="str">
        <f>IF(宿泊名簿!I32="","",宿泊名簿!I32)</f>
        <v/>
      </c>
      <c r="J57" s="118" t="str">
        <f>IF(宿泊名簿!J32="","",宿泊名簿!J32)</f>
        <v/>
      </c>
      <c r="K57" s="118" t="str">
        <f>IF(宿泊名簿!K32="","",宿泊名簿!K32)</f>
        <v/>
      </c>
      <c r="L57" s="118" t="str">
        <f>IF(宿泊名簿!L32="","",宿泊名簿!L32)</f>
        <v/>
      </c>
      <c r="M57" s="118" t="str">
        <f>IF(宿泊名簿!M32="","",宿泊名簿!M32)</f>
        <v/>
      </c>
      <c r="N57" s="118" t="str">
        <f>IF(宿泊名簿!N32="","",宿泊名簿!N32)</f>
        <v/>
      </c>
      <c r="O57" s="118" t="str">
        <f>IF(宿泊名簿!O32="","",宿泊名簿!O32)</f>
        <v/>
      </c>
      <c r="P57" s="118" t="str">
        <f>IF(宿泊名簿!P32="","",宿泊名簿!P32)</f>
        <v/>
      </c>
      <c r="Q57" s="118" t="str">
        <f>IF(宿泊名簿!Q32="","",宿泊名簿!Q32)</f>
        <v/>
      </c>
      <c r="R57" s="118" t="str">
        <f>IF(宿泊名簿!R32="","",宿泊名簿!R32)</f>
        <v/>
      </c>
    </row>
    <row r="58" spans="1:37" x14ac:dyDescent="0.4">
      <c r="A58" s="118">
        <v>28</v>
      </c>
      <c r="B58" s="118">
        <f>IF(宿泊名簿!B33="",99,宿泊名簿!B33)</f>
        <v>99</v>
      </c>
      <c r="C58" s="118" t="str">
        <f>IF(宿泊名簿!C33="","",宿泊名簿!C33)</f>
        <v/>
      </c>
      <c r="D58" s="118" t="str">
        <f>IF(宿泊名簿!D33="","",宿泊名簿!D33)</f>
        <v/>
      </c>
      <c r="E58" s="118" t="str">
        <f>IF(宿泊名簿!E33="","",宿泊名簿!E33)</f>
        <v/>
      </c>
      <c r="F58" s="118" t="str">
        <f>IF(宿泊名簿!F33="","",宿泊名簿!F33)</f>
        <v/>
      </c>
      <c r="G58" s="118" t="str">
        <f>IF(宿泊名簿!G33="","",宿泊名簿!G33)</f>
        <v/>
      </c>
      <c r="H58" s="118" t="str">
        <f>IF(宿泊名簿!H33="","",宿泊名簿!H33)</f>
        <v/>
      </c>
      <c r="I58" s="118" t="str">
        <f>IF(宿泊名簿!I33="","",宿泊名簿!I33)</f>
        <v/>
      </c>
      <c r="J58" s="118" t="str">
        <f>IF(宿泊名簿!J33="","",宿泊名簿!J33)</f>
        <v/>
      </c>
      <c r="K58" s="118" t="str">
        <f>IF(宿泊名簿!K33="","",宿泊名簿!K33)</f>
        <v/>
      </c>
      <c r="L58" s="118" t="str">
        <f>IF(宿泊名簿!L33="","",宿泊名簿!L33)</f>
        <v/>
      </c>
      <c r="M58" s="118" t="str">
        <f>IF(宿泊名簿!M33="","",宿泊名簿!M33)</f>
        <v/>
      </c>
      <c r="N58" s="118" t="str">
        <f>IF(宿泊名簿!N33="","",宿泊名簿!N33)</f>
        <v/>
      </c>
      <c r="O58" s="118" t="str">
        <f>IF(宿泊名簿!O33="","",宿泊名簿!O33)</f>
        <v/>
      </c>
      <c r="P58" s="118" t="str">
        <f>IF(宿泊名簿!P33="","",宿泊名簿!P33)</f>
        <v/>
      </c>
      <c r="Q58" s="118" t="str">
        <f>IF(宿泊名簿!Q33="","",宿泊名簿!Q33)</f>
        <v/>
      </c>
      <c r="R58" s="118" t="str">
        <f>IF(宿泊名簿!R33="","",宿泊名簿!R33)</f>
        <v/>
      </c>
    </row>
    <row r="59" spans="1:37" x14ac:dyDescent="0.4">
      <c r="A59" s="118">
        <v>29</v>
      </c>
      <c r="B59" s="118">
        <f>IF(宿泊名簿!B34="",99,宿泊名簿!B34)</f>
        <v>99</v>
      </c>
      <c r="C59" s="118" t="str">
        <f>IF(宿泊名簿!C34="","",宿泊名簿!C34)</f>
        <v/>
      </c>
      <c r="D59" s="118" t="str">
        <f>IF(宿泊名簿!D34="","",宿泊名簿!D34)</f>
        <v/>
      </c>
      <c r="E59" s="118" t="str">
        <f>IF(宿泊名簿!E34="","",宿泊名簿!E34)</f>
        <v/>
      </c>
      <c r="F59" s="118" t="str">
        <f>IF(宿泊名簿!F34="","",宿泊名簿!F34)</f>
        <v/>
      </c>
      <c r="G59" s="118" t="str">
        <f>IF(宿泊名簿!G34="","",宿泊名簿!G34)</f>
        <v/>
      </c>
      <c r="H59" s="118" t="str">
        <f>IF(宿泊名簿!H34="","",宿泊名簿!H34)</f>
        <v/>
      </c>
      <c r="I59" s="118" t="str">
        <f>IF(宿泊名簿!I34="","",宿泊名簿!I34)</f>
        <v/>
      </c>
      <c r="J59" s="118" t="str">
        <f>IF(宿泊名簿!J34="","",宿泊名簿!J34)</f>
        <v/>
      </c>
      <c r="K59" s="118" t="str">
        <f>IF(宿泊名簿!K34="","",宿泊名簿!K34)</f>
        <v/>
      </c>
      <c r="L59" s="118" t="str">
        <f>IF(宿泊名簿!L34="","",宿泊名簿!L34)</f>
        <v/>
      </c>
      <c r="M59" s="118" t="str">
        <f>IF(宿泊名簿!M34="","",宿泊名簿!M34)</f>
        <v/>
      </c>
      <c r="N59" s="118" t="str">
        <f>IF(宿泊名簿!N34="","",宿泊名簿!N34)</f>
        <v/>
      </c>
      <c r="O59" s="118" t="str">
        <f>IF(宿泊名簿!O34="","",宿泊名簿!O34)</f>
        <v/>
      </c>
      <c r="P59" s="118" t="str">
        <f>IF(宿泊名簿!P34="","",宿泊名簿!P34)</f>
        <v/>
      </c>
      <c r="Q59" s="118" t="str">
        <f>IF(宿泊名簿!Q34="","",宿泊名簿!Q34)</f>
        <v/>
      </c>
      <c r="R59" s="118" t="str">
        <f>IF(宿泊名簿!R34="","",宿泊名簿!R34)</f>
        <v/>
      </c>
    </row>
    <row r="60" spans="1:37" x14ac:dyDescent="0.4">
      <c r="A60" s="118">
        <v>30</v>
      </c>
      <c r="B60" s="118">
        <f>IF(宿泊名簿!B35="",99,宿泊名簿!B35)</f>
        <v>99</v>
      </c>
      <c r="C60" s="118" t="str">
        <f>IF(宿泊名簿!C35="","",宿泊名簿!C35)</f>
        <v/>
      </c>
      <c r="D60" s="118" t="str">
        <f>IF(宿泊名簿!D35="","",宿泊名簿!D35)</f>
        <v/>
      </c>
      <c r="E60" s="118" t="str">
        <f>IF(宿泊名簿!E35="","",宿泊名簿!E35)</f>
        <v/>
      </c>
      <c r="F60" s="118" t="str">
        <f>IF(宿泊名簿!F35="","",宿泊名簿!F35)</f>
        <v/>
      </c>
      <c r="G60" s="118" t="str">
        <f>IF(宿泊名簿!G35="","",宿泊名簿!G35)</f>
        <v/>
      </c>
      <c r="H60" s="118" t="str">
        <f>IF(宿泊名簿!H35="","",宿泊名簿!H35)</f>
        <v/>
      </c>
      <c r="I60" s="118" t="str">
        <f>IF(宿泊名簿!I35="","",宿泊名簿!I35)</f>
        <v/>
      </c>
      <c r="J60" s="118" t="str">
        <f>IF(宿泊名簿!J35="","",宿泊名簿!J35)</f>
        <v/>
      </c>
      <c r="K60" s="118" t="str">
        <f>IF(宿泊名簿!K35="","",宿泊名簿!K35)</f>
        <v/>
      </c>
      <c r="L60" s="118" t="str">
        <f>IF(宿泊名簿!L35="","",宿泊名簿!L35)</f>
        <v/>
      </c>
      <c r="M60" s="118" t="str">
        <f>IF(宿泊名簿!M35="","",宿泊名簿!M35)</f>
        <v/>
      </c>
      <c r="N60" s="118" t="str">
        <f>IF(宿泊名簿!N35="","",宿泊名簿!N35)</f>
        <v/>
      </c>
      <c r="O60" s="118" t="str">
        <f>IF(宿泊名簿!O35="","",宿泊名簿!O35)</f>
        <v/>
      </c>
      <c r="P60" s="118" t="str">
        <f>IF(宿泊名簿!P35="","",宿泊名簿!P35)</f>
        <v/>
      </c>
      <c r="Q60" s="118" t="str">
        <f>IF(宿泊名簿!Q35="","",宿泊名簿!Q35)</f>
        <v/>
      </c>
      <c r="R60" s="118" t="str">
        <f>IF(宿泊名簿!R35="","",宿泊名簿!R35)</f>
        <v/>
      </c>
    </row>
    <row r="61" spans="1:37" x14ac:dyDescent="0.4">
      <c r="U61" s="23" t="str">
        <f>IF(宿泊名簿!B36="","",宿泊名簿!B36)</f>
        <v/>
      </c>
      <c r="V61" s="23" t="str">
        <f>IF(宿泊名簿!C36="","",宿泊名簿!C36)</f>
        <v/>
      </c>
      <c r="W61" s="23" t="str">
        <f>IF(宿泊名簿!D36="","",宿泊名簿!D36)</f>
        <v/>
      </c>
      <c r="X61" s="23" t="str">
        <f>IF(宿泊名簿!E36="","",宿泊名簿!E36)</f>
        <v/>
      </c>
      <c r="Y61" s="23" t="str">
        <f>IF(宿泊名簿!F36="","",宿泊名簿!F36)</f>
        <v/>
      </c>
      <c r="Z61" s="23" t="str">
        <f>IF(宿泊名簿!G36="","",宿泊名簿!G36)</f>
        <v/>
      </c>
      <c r="AA61" s="23" t="str">
        <f>IF(宿泊名簿!H36="","",宿泊名簿!H36)</f>
        <v/>
      </c>
      <c r="AB61" s="23" t="str">
        <f>IF(宿泊名簿!I36="","",宿泊名簿!I36)</f>
        <v/>
      </c>
      <c r="AC61" s="23" t="str">
        <f>IF(宿泊名簿!J36="","",宿泊名簿!J36)</f>
        <v/>
      </c>
      <c r="AD61" s="23" t="str">
        <f>IF(宿泊名簿!K36="","",宿泊名簿!K36)</f>
        <v/>
      </c>
      <c r="AE61" s="23" t="str">
        <f>IF(宿泊名簿!L36="","",宿泊名簿!L36)</f>
        <v/>
      </c>
      <c r="AF61" s="23" t="str">
        <f>IF(宿泊名簿!M36="","",宿泊名簿!M36)</f>
        <v/>
      </c>
      <c r="AG61" s="23" t="str">
        <f>IF(宿泊名簿!N36="","",宿泊名簿!N36)</f>
        <v/>
      </c>
      <c r="AH61" s="23" t="str">
        <f>IF(宿泊名簿!O36="","",宿泊名簿!O36)</f>
        <v/>
      </c>
      <c r="AI61" s="23" t="str">
        <f>IF(宿泊名簿!P36="","",宿泊名簿!P36)</f>
        <v/>
      </c>
      <c r="AJ61" s="23" t="str">
        <f>IF(宿泊名簿!Q36="","",宿泊名簿!Q36)</f>
        <v/>
      </c>
      <c r="AK61" s="23" t="str">
        <f>IF(宿泊名簿!R36="","",宿泊名簿!R36)</f>
        <v/>
      </c>
    </row>
    <row r="62" spans="1:37" x14ac:dyDescent="0.4">
      <c r="U62" s="23" t="str">
        <f>IF(宿泊名簿!B37="","",宿泊名簿!B37)</f>
        <v/>
      </c>
      <c r="V62" s="23" t="str">
        <f>IF(宿泊名簿!C37="","",宿泊名簿!C37)</f>
        <v/>
      </c>
      <c r="W62" s="23" t="str">
        <f>IF(宿泊名簿!D37="","",宿泊名簿!D37)</f>
        <v/>
      </c>
      <c r="X62" s="23" t="str">
        <f>IF(宿泊名簿!E37="","",宿泊名簿!E37)</f>
        <v/>
      </c>
      <c r="Y62" s="23" t="str">
        <f>IF(宿泊名簿!F37="","",宿泊名簿!F37)</f>
        <v/>
      </c>
      <c r="Z62" s="23" t="str">
        <f>IF(宿泊名簿!G37="","",宿泊名簿!G37)</f>
        <v/>
      </c>
      <c r="AA62" s="23" t="str">
        <f>IF(宿泊名簿!H37="","",宿泊名簿!H37)</f>
        <v/>
      </c>
      <c r="AB62" s="23" t="str">
        <f>IF(宿泊名簿!I37="","",宿泊名簿!I37)</f>
        <v/>
      </c>
      <c r="AC62" s="23" t="str">
        <f>IF(宿泊名簿!J37="","",宿泊名簿!J37)</f>
        <v/>
      </c>
      <c r="AD62" s="23" t="str">
        <f>IF(宿泊名簿!K37="","",宿泊名簿!K37)</f>
        <v/>
      </c>
      <c r="AE62" s="23" t="str">
        <f>IF(宿泊名簿!L37="","",宿泊名簿!L37)</f>
        <v/>
      </c>
      <c r="AF62" s="23" t="str">
        <f>IF(宿泊名簿!M37="","",宿泊名簿!M37)</f>
        <v/>
      </c>
      <c r="AG62" s="23" t="str">
        <f>IF(宿泊名簿!N37="","",宿泊名簿!N37)</f>
        <v/>
      </c>
      <c r="AH62" s="23" t="str">
        <f>IF(宿泊名簿!O37="","",宿泊名簿!O37)</f>
        <v/>
      </c>
      <c r="AI62" s="23" t="str">
        <f>IF(宿泊名簿!P37="","",宿泊名簿!P37)</f>
        <v/>
      </c>
      <c r="AJ62" s="23" t="str">
        <f>IF(宿泊名簿!Q37="","",宿泊名簿!Q37)</f>
        <v/>
      </c>
      <c r="AK62" s="23" t="str">
        <f>IF(宿泊名簿!R37="","",宿泊名簿!R37)</f>
        <v/>
      </c>
    </row>
    <row r="63" spans="1:37" x14ac:dyDescent="0.4">
      <c r="U63" s="23" t="str">
        <f>IF(宿泊名簿!B38="","",宿泊名簿!B38)</f>
        <v/>
      </c>
      <c r="V63" s="23" t="str">
        <f>IF(宿泊名簿!C38="","",宿泊名簿!C38)</f>
        <v/>
      </c>
      <c r="W63" s="23" t="str">
        <f>IF(宿泊名簿!D38="","",宿泊名簿!D38)</f>
        <v/>
      </c>
      <c r="X63" s="23" t="str">
        <f>IF(宿泊名簿!E38="","",宿泊名簿!E38)</f>
        <v/>
      </c>
      <c r="Y63" s="23" t="str">
        <f>IF(宿泊名簿!F38="","",宿泊名簿!F38)</f>
        <v/>
      </c>
      <c r="Z63" s="23" t="str">
        <f>IF(宿泊名簿!G38="","",宿泊名簿!G38)</f>
        <v/>
      </c>
      <c r="AA63" s="23" t="str">
        <f>IF(宿泊名簿!H38="","",宿泊名簿!H38)</f>
        <v/>
      </c>
      <c r="AB63" s="23" t="str">
        <f>IF(宿泊名簿!I38="","",宿泊名簿!I38)</f>
        <v/>
      </c>
      <c r="AC63" s="23" t="str">
        <f>IF(宿泊名簿!J38="","",宿泊名簿!J38)</f>
        <v/>
      </c>
      <c r="AD63" s="23" t="str">
        <f>IF(宿泊名簿!K38="","",宿泊名簿!K38)</f>
        <v/>
      </c>
      <c r="AE63" s="23" t="str">
        <f>IF(宿泊名簿!L38="","",宿泊名簿!L38)</f>
        <v/>
      </c>
      <c r="AF63" s="23" t="str">
        <f>IF(宿泊名簿!M38="","",宿泊名簿!M38)</f>
        <v/>
      </c>
      <c r="AG63" s="23" t="str">
        <f>IF(宿泊名簿!N38="","",宿泊名簿!N38)</f>
        <v/>
      </c>
      <c r="AH63" s="23" t="str">
        <f>IF(宿泊名簿!O38="","",宿泊名簿!O38)</f>
        <v/>
      </c>
      <c r="AI63" s="23" t="str">
        <f>IF(宿泊名簿!P38="","",宿泊名簿!P38)</f>
        <v/>
      </c>
      <c r="AJ63" s="23" t="str">
        <f>IF(宿泊名簿!Q38="","",宿泊名簿!Q38)</f>
        <v/>
      </c>
      <c r="AK63" s="23" t="str">
        <f>IF(宿泊名簿!R38="","",宿泊名簿!R38)</f>
        <v/>
      </c>
    </row>
    <row r="64" spans="1:37" x14ac:dyDescent="0.4">
      <c r="U64" s="23" t="str">
        <f>IF(宿泊名簿!B39="","",宿泊名簿!B39)</f>
        <v/>
      </c>
      <c r="V64" s="23" t="str">
        <f>IF(宿泊名簿!C39="","",宿泊名簿!C39)</f>
        <v/>
      </c>
      <c r="W64" s="23" t="str">
        <f>IF(宿泊名簿!D39="","",宿泊名簿!D39)</f>
        <v/>
      </c>
      <c r="X64" s="23" t="str">
        <f>IF(宿泊名簿!E39="","",宿泊名簿!E39)</f>
        <v/>
      </c>
      <c r="Y64" s="23" t="str">
        <f>IF(宿泊名簿!F39="","",宿泊名簿!F39)</f>
        <v/>
      </c>
      <c r="Z64" s="23" t="str">
        <f>IF(宿泊名簿!G39="","",宿泊名簿!G39)</f>
        <v/>
      </c>
      <c r="AA64" s="23" t="str">
        <f>IF(宿泊名簿!H39="","",宿泊名簿!H39)</f>
        <v/>
      </c>
      <c r="AB64" s="23" t="str">
        <f>IF(宿泊名簿!I39="","",宿泊名簿!I39)</f>
        <v/>
      </c>
      <c r="AC64" s="23" t="str">
        <f>IF(宿泊名簿!J39="","",宿泊名簿!J39)</f>
        <v/>
      </c>
      <c r="AD64" s="23" t="str">
        <f>IF(宿泊名簿!K39="","",宿泊名簿!K39)</f>
        <v/>
      </c>
      <c r="AE64" s="23" t="str">
        <f>IF(宿泊名簿!L39="","",宿泊名簿!L39)</f>
        <v/>
      </c>
      <c r="AF64" s="23" t="str">
        <f>IF(宿泊名簿!M39="","",宿泊名簿!M39)</f>
        <v/>
      </c>
      <c r="AG64" s="23" t="str">
        <f>IF(宿泊名簿!N39="","",宿泊名簿!N39)</f>
        <v/>
      </c>
      <c r="AH64" s="23" t="str">
        <f>IF(宿泊名簿!O39="","",宿泊名簿!O39)</f>
        <v/>
      </c>
      <c r="AI64" s="23" t="str">
        <f>IF(宿泊名簿!P39="","",宿泊名簿!P39)</f>
        <v/>
      </c>
      <c r="AJ64" s="23" t="str">
        <f>IF(宿泊名簿!Q39="","",宿泊名簿!Q39)</f>
        <v/>
      </c>
      <c r="AK64" s="23" t="str">
        <f>IF(宿泊名簿!R39="","",宿泊名簿!R39)</f>
        <v/>
      </c>
    </row>
    <row r="65" spans="21:37" x14ac:dyDescent="0.4">
      <c r="U65" s="23" t="str">
        <f>IF(宿泊名簿!B40="","",宿泊名簿!B40)</f>
        <v/>
      </c>
      <c r="V65" s="23" t="str">
        <f>IF(宿泊名簿!C40="","",宿泊名簿!C40)</f>
        <v/>
      </c>
      <c r="W65" s="23" t="str">
        <f>IF(宿泊名簿!D40="","",宿泊名簿!D40)</f>
        <v/>
      </c>
      <c r="X65" s="23" t="str">
        <f>IF(宿泊名簿!E40="","",宿泊名簿!E40)</f>
        <v/>
      </c>
      <c r="Y65" s="23" t="str">
        <f>IF(宿泊名簿!F40="","",宿泊名簿!F40)</f>
        <v/>
      </c>
      <c r="Z65" s="23" t="str">
        <f>IF(宿泊名簿!G40="","",宿泊名簿!G40)</f>
        <v/>
      </c>
      <c r="AA65" s="23" t="str">
        <f>IF(宿泊名簿!H40="","",宿泊名簿!H40)</f>
        <v/>
      </c>
      <c r="AB65" s="23" t="str">
        <f>IF(宿泊名簿!I40="","",宿泊名簿!I40)</f>
        <v/>
      </c>
      <c r="AC65" s="23" t="str">
        <f>IF(宿泊名簿!J40="","",宿泊名簿!J40)</f>
        <v/>
      </c>
      <c r="AD65" s="23" t="str">
        <f>IF(宿泊名簿!K40="","",宿泊名簿!K40)</f>
        <v/>
      </c>
      <c r="AE65" s="23" t="str">
        <f>IF(宿泊名簿!L40="","",宿泊名簿!L40)</f>
        <v/>
      </c>
      <c r="AF65" s="23" t="str">
        <f>IF(宿泊名簿!M40="","",宿泊名簿!M40)</f>
        <v/>
      </c>
      <c r="AG65" s="23" t="str">
        <f>IF(宿泊名簿!N40="","",宿泊名簿!N40)</f>
        <v/>
      </c>
      <c r="AH65" s="23" t="str">
        <f>IF(宿泊名簿!O40="","",宿泊名簿!O40)</f>
        <v/>
      </c>
      <c r="AI65" s="23" t="str">
        <f>IF(宿泊名簿!P40="","",宿泊名簿!P40)</f>
        <v/>
      </c>
      <c r="AJ65" s="23" t="str">
        <f>IF(宿泊名簿!Q40="","",宿泊名簿!Q40)</f>
        <v/>
      </c>
      <c r="AK65" s="23" t="str">
        <f>IF(宿泊名簿!R40="","",宿泊名簿!R40)</f>
        <v/>
      </c>
    </row>
  </sheetData>
  <sheetProtection algorithmName="SHA-512" hashValue="FYP9KwbWfeGBXX0Pkt/h2N1WRn86sN9nkXKE5XawQLPhTQ+dZMrmzneSCYxwEcRSfECCuU8lZFoIVKHmLGYPQw==" saltValue="iCPqGW2/TvOqy4jGf1R/RQ==" spinCount="100000" sheet="1" objects="1" scenarios="1" selectLockedCells="1"/>
  <mergeCells count="40">
    <mergeCell ref="AV1:AV3"/>
    <mergeCell ref="AU1:AU3"/>
    <mergeCell ref="AL1:AN2"/>
    <mergeCell ref="AO1:AP2"/>
    <mergeCell ref="AQ1:AR2"/>
    <mergeCell ref="AS1:AS3"/>
    <mergeCell ref="AT1:AT3"/>
    <mergeCell ref="AH1:AK2"/>
    <mergeCell ref="A1:A3"/>
    <mergeCell ref="B1:B3"/>
    <mergeCell ref="C1:C3"/>
    <mergeCell ref="D1:D3"/>
    <mergeCell ref="E1:E3"/>
    <mergeCell ref="F1:F3"/>
    <mergeCell ref="G1:G3"/>
    <mergeCell ref="X1:X3"/>
    <mergeCell ref="S1:W2"/>
    <mergeCell ref="H1:H3"/>
    <mergeCell ref="I1:I3"/>
    <mergeCell ref="J1:J3"/>
    <mergeCell ref="K1:K3"/>
    <mergeCell ref="L1:L3"/>
    <mergeCell ref="Y1:AF1"/>
    <mergeCell ref="M1:M3"/>
    <mergeCell ref="P1:P2"/>
    <mergeCell ref="Q1:Q2"/>
    <mergeCell ref="N1:O2"/>
    <mergeCell ref="AG1:AG3"/>
    <mergeCell ref="Y2:Z2"/>
    <mergeCell ref="AA2:AB2"/>
    <mergeCell ref="AC2:AD2"/>
    <mergeCell ref="AE2:AF2"/>
    <mergeCell ref="J28:L28"/>
    <mergeCell ref="M28:O28"/>
    <mergeCell ref="P28:R28"/>
    <mergeCell ref="A28:A29"/>
    <mergeCell ref="F28:F29"/>
    <mergeCell ref="G28:G29"/>
    <mergeCell ref="H28:H29"/>
    <mergeCell ref="I28:I29"/>
  </mergeCells>
  <phoneticPr fontId="1"/>
  <conditionalFormatting sqref="E13:AT17 B13:C17">
    <cfRule type="cellIs" dxfId="0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C48"/>
  <sheetViews>
    <sheetView workbookViewId="0">
      <selection activeCell="E9" sqref="E9"/>
    </sheetView>
  </sheetViews>
  <sheetFormatPr defaultRowHeight="18.75" x14ac:dyDescent="0.4"/>
  <cols>
    <col min="3" max="3" width="3.125" bestFit="1" customWidth="1"/>
  </cols>
  <sheetData>
    <row r="2" spans="2:3" x14ac:dyDescent="0.4">
      <c r="B2" t="s">
        <v>35</v>
      </c>
      <c r="C2">
        <v>1</v>
      </c>
    </row>
    <row r="3" spans="2:3" x14ac:dyDescent="0.4">
      <c r="B3" t="s">
        <v>39</v>
      </c>
      <c r="C3">
        <v>2</v>
      </c>
    </row>
    <row r="4" spans="2:3" x14ac:dyDescent="0.4">
      <c r="B4" t="s">
        <v>40</v>
      </c>
      <c r="C4">
        <v>3</v>
      </c>
    </row>
    <row r="5" spans="2:3" x14ac:dyDescent="0.4">
      <c r="B5" t="s">
        <v>41</v>
      </c>
      <c r="C5">
        <v>4</v>
      </c>
    </row>
    <row r="6" spans="2:3" x14ac:dyDescent="0.4">
      <c r="B6" t="s">
        <v>42</v>
      </c>
      <c r="C6">
        <v>5</v>
      </c>
    </row>
    <row r="7" spans="2:3" x14ac:dyDescent="0.4">
      <c r="B7" t="s">
        <v>43</v>
      </c>
      <c r="C7">
        <v>6</v>
      </c>
    </row>
    <row r="8" spans="2:3" x14ac:dyDescent="0.4">
      <c r="B8" t="s">
        <v>44</v>
      </c>
      <c r="C8">
        <v>7</v>
      </c>
    </row>
    <row r="9" spans="2:3" x14ac:dyDescent="0.4">
      <c r="B9" t="s">
        <v>45</v>
      </c>
      <c r="C9">
        <v>8</v>
      </c>
    </row>
    <row r="10" spans="2:3" x14ac:dyDescent="0.4">
      <c r="B10" t="s">
        <v>46</v>
      </c>
      <c r="C10">
        <v>9</v>
      </c>
    </row>
    <row r="11" spans="2:3" x14ac:dyDescent="0.4">
      <c r="B11" t="s">
        <v>47</v>
      </c>
      <c r="C11">
        <v>10</v>
      </c>
    </row>
    <row r="12" spans="2:3" x14ac:dyDescent="0.4">
      <c r="B12" t="s">
        <v>48</v>
      </c>
      <c r="C12">
        <v>11</v>
      </c>
    </row>
    <row r="13" spans="2:3" x14ac:dyDescent="0.4">
      <c r="B13" t="s">
        <v>49</v>
      </c>
      <c r="C13">
        <v>12</v>
      </c>
    </row>
    <row r="14" spans="2:3" x14ac:dyDescent="0.4">
      <c r="B14" t="s">
        <v>36</v>
      </c>
      <c r="C14">
        <v>13</v>
      </c>
    </row>
    <row r="15" spans="2:3" x14ac:dyDescent="0.4">
      <c r="B15" t="s">
        <v>50</v>
      </c>
      <c r="C15">
        <v>14</v>
      </c>
    </row>
    <row r="16" spans="2:3" x14ac:dyDescent="0.4">
      <c r="B16" t="s">
        <v>51</v>
      </c>
      <c r="C16">
        <v>15</v>
      </c>
    </row>
    <row r="17" spans="2:3" x14ac:dyDescent="0.4">
      <c r="B17" t="s">
        <v>52</v>
      </c>
      <c r="C17">
        <v>16</v>
      </c>
    </row>
    <row r="18" spans="2:3" x14ac:dyDescent="0.4">
      <c r="B18" t="s">
        <v>53</v>
      </c>
      <c r="C18">
        <v>17</v>
      </c>
    </row>
    <row r="19" spans="2:3" x14ac:dyDescent="0.4">
      <c r="B19" t="s">
        <v>54</v>
      </c>
      <c r="C19">
        <v>18</v>
      </c>
    </row>
    <row r="20" spans="2:3" x14ac:dyDescent="0.4">
      <c r="B20" t="s">
        <v>55</v>
      </c>
      <c r="C20">
        <v>19</v>
      </c>
    </row>
    <row r="21" spans="2:3" x14ac:dyDescent="0.4">
      <c r="B21" t="s">
        <v>56</v>
      </c>
      <c r="C21">
        <v>20</v>
      </c>
    </row>
    <row r="22" spans="2:3" x14ac:dyDescent="0.4">
      <c r="B22" t="s">
        <v>57</v>
      </c>
      <c r="C22">
        <v>21</v>
      </c>
    </row>
    <row r="23" spans="2:3" x14ac:dyDescent="0.4">
      <c r="B23" t="s">
        <v>58</v>
      </c>
      <c r="C23">
        <v>22</v>
      </c>
    </row>
    <row r="24" spans="2:3" x14ac:dyDescent="0.4">
      <c r="B24" t="s">
        <v>59</v>
      </c>
      <c r="C24">
        <v>23</v>
      </c>
    </row>
    <row r="25" spans="2:3" x14ac:dyDescent="0.4">
      <c r="B25" t="s">
        <v>60</v>
      </c>
      <c r="C25">
        <v>24</v>
      </c>
    </row>
    <row r="26" spans="2:3" x14ac:dyDescent="0.4">
      <c r="B26" t="s">
        <v>61</v>
      </c>
      <c r="C26">
        <v>25</v>
      </c>
    </row>
    <row r="27" spans="2:3" x14ac:dyDescent="0.4">
      <c r="B27" t="s">
        <v>37</v>
      </c>
      <c r="C27">
        <v>26</v>
      </c>
    </row>
    <row r="28" spans="2:3" x14ac:dyDescent="0.4">
      <c r="B28" t="s">
        <v>38</v>
      </c>
      <c r="C28">
        <v>27</v>
      </c>
    </row>
    <row r="29" spans="2:3" x14ac:dyDescent="0.4">
      <c r="B29" t="s">
        <v>62</v>
      </c>
      <c r="C29">
        <v>28</v>
      </c>
    </row>
    <row r="30" spans="2:3" x14ac:dyDescent="0.4">
      <c r="B30" t="s">
        <v>63</v>
      </c>
      <c r="C30">
        <v>29</v>
      </c>
    </row>
    <row r="31" spans="2:3" x14ac:dyDescent="0.4">
      <c r="B31" t="s">
        <v>64</v>
      </c>
      <c r="C31">
        <v>30</v>
      </c>
    </row>
    <row r="32" spans="2:3" x14ac:dyDescent="0.4">
      <c r="B32" t="s">
        <v>65</v>
      </c>
      <c r="C32">
        <v>31</v>
      </c>
    </row>
    <row r="33" spans="2:3" x14ac:dyDescent="0.4">
      <c r="B33" t="s">
        <v>66</v>
      </c>
      <c r="C33">
        <v>32</v>
      </c>
    </row>
    <row r="34" spans="2:3" x14ac:dyDescent="0.4">
      <c r="B34" t="s">
        <v>67</v>
      </c>
      <c r="C34">
        <v>33</v>
      </c>
    </row>
    <row r="35" spans="2:3" x14ac:dyDescent="0.4">
      <c r="B35" t="s">
        <v>68</v>
      </c>
      <c r="C35">
        <v>34</v>
      </c>
    </row>
    <row r="36" spans="2:3" x14ac:dyDescent="0.4">
      <c r="B36" t="s">
        <v>69</v>
      </c>
      <c r="C36">
        <v>35</v>
      </c>
    </row>
    <row r="37" spans="2:3" x14ac:dyDescent="0.4">
      <c r="B37" t="s">
        <v>70</v>
      </c>
      <c r="C37">
        <v>36</v>
      </c>
    </row>
    <row r="38" spans="2:3" x14ac:dyDescent="0.4">
      <c r="B38" t="s">
        <v>71</v>
      </c>
      <c r="C38">
        <v>37</v>
      </c>
    </row>
    <row r="39" spans="2:3" x14ac:dyDescent="0.4">
      <c r="B39" t="s">
        <v>72</v>
      </c>
      <c r="C39">
        <v>38</v>
      </c>
    </row>
    <row r="40" spans="2:3" x14ac:dyDescent="0.4">
      <c r="B40" t="s">
        <v>73</v>
      </c>
      <c r="C40">
        <v>39</v>
      </c>
    </row>
    <row r="41" spans="2:3" x14ac:dyDescent="0.4">
      <c r="B41" t="s">
        <v>74</v>
      </c>
      <c r="C41">
        <v>40</v>
      </c>
    </row>
    <row r="42" spans="2:3" x14ac:dyDescent="0.4">
      <c r="B42" t="s">
        <v>75</v>
      </c>
      <c r="C42">
        <v>41</v>
      </c>
    </row>
    <row r="43" spans="2:3" x14ac:dyDescent="0.4">
      <c r="B43" t="s">
        <v>76</v>
      </c>
      <c r="C43">
        <v>42</v>
      </c>
    </row>
    <row r="44" spans="2:3" x14ac:dyDescent="0.4">
      <c r="B44" t="s">
        <v>77</v>
      </c>
      <c r="C44">
        <v>43</v>
      </c>
    </row>
    <row r="45" spans="2:3" x14ac:dyDescent="0.4">
      <c r="B45" t="s">
        <v>78</v>
      </c>
      <c r="C45">
        <v>44</v>
      </c>
    </row>
    <row r="46" spans="2:3" x14ac:dyDescent="0.4">
      <c r="B46" t="s">
        <v>13</v>
      </c>
      <c r="C46">
        <v>45</v>
      </c>
    </row>
    <row r="47" spans="2:3" x14ac:dyDescent="0.4">
      <c r="B47" t="s">
        <v>79</v>
      </c>
      <c r="C47">
        <v>46</v>
      </c>
    </row>
    <row r="48" spans="2:3" x14ac:dyDescent="0.4">
      <c r="B48" t="s">
        <v>80</v>
      </c>
      <c r="C48">
        <v>47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初期設定</vt:lpstr>
      <vt:lpstr>学校設定</vt:lpstr>
      <vt:lpstr>男</vt:lpstr>
      <vt:lpstr>女</vt:lpstr>
      <vt:lpstr>宿泊名簿</vt:lpstr>
      <vt:lpstr>弁当・宿泊</vt:lpstr>
      <vt:lpstr>申込書</vt:lpstr>
      <vt:lpstr>まとめ</vt:lpstr>
      <vt:lpstr>県番号</vt:lpstr>
      <vt:lpstr>女!Print_Area</vt:lpstr>
      <vt:lpstr>申込書!Print_Area</vt:lpstr>
      <vt:lpstr>男!Print_Area</vt:lpstr>
      <vt:lpstr>県番号</vt:lpstr>
      <vt:lpstr>初期設定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平川孝一</dc:creator>
  <cp:lastModifiedBy>yamamoto</cp:lastModifiedBy>
  <cp:lastPrinted>2017-10-30T12:53:07Z</cp:lastPrinted>
  <dcterms:created xsi:type="dcterms:W3CDTF">2017-09-10T00:02:16Z</dcterms:created>
  <dcterms:modified xsi:type="dcterms:W3CDTF">2017-11-10T23:03:51Z</dcterms:modified>
</cp:coreProperties>
</file>